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9960" yWindow="0" windowWidth="18705" windowHeight="12045" activeTab="1"/>
  </bookViews>
  <sheets>
    <sheet name="ОТЧЕТ" sheetId="1" r:id="rId1"/>
    <sheet name="ИНФОРМАЦИЯ" sheetId="2" r:id="rId2"/>
    <sheet name="ОТЧЕТ (2)" sheetId="6" state="hidden" r:id="rId3"/>
  </sheets>
  <definedNames>
    <definedName name="_GoBack" localSheetId="0">ОТЧЕТ!$I$23</definedName>
    <definedName name="_GoBack" localSheetId="2">'ОТЧЕТ (2)'!$I$23</definedName>
    <definedName name="_xlnm.Print_Titles" localSheetId="1">ИНФОРМАЦИЯ!$4:$6</definedName>
    <definedName name="_xlnm.Print_Titles" localSheetId="0">ОТЧЕТ!$5:$5</definedName>
    <definedName name="_xlnm.Print_Titles" localSheetId="2">'ОТЧЕТ (2)'!$5:$5</definedName>
  </definedNames>
  <calcPr calcId="124519"/>
</workbook>
</file>

<file path=xl/calcChain.xml><?xml version="1.0" encoding="utf-8"?>
<calcChain xmlns="http://schemas.openxmlformats.org/spreadsheetml/2006/main">
  <c r="G243" i="1"/>
  <c r="B243"/>
  <c r="D243" i="6" l="1"/>
  <c r="B243"/>
  <c r="H241"/>
  <c r="F241"/>
  <c r="D241"/>
  <c r="H238"/>
  <c r="F238"/>
  <c r="D238"/>
  <c r="H236"/>
  <c r="F236"/>
  <c r="D236"/>
  <c r="H231"/>
  <c r="F231"/>
  <c r="D231"/>
  <c r="H228"/>
  <c r="F228"/>
  <c r="D228"/>
  <c r="H226"/>
  <c r="F226"/>
  <c r="D226"/>
  <c r="H221"/>
  <c r="F221"/>
  <c r="D221"/>
  <c r="H218"/>
  <c r="D218"/>
  <c r="H216"/>
  <c r="D216"/>
  <c r="D213"/>
  <c r="B213"/>
  <c r="H213" s="1"/>
  <c r="H211"/>
  <c r="F211"/>
  <c r="D211"/>
  <c r="G209"/>
  <c r="E209"/>
  <c r="C209"/>
  <c r="B209"/>
  <c r="G208"/>
  <c r="E208"/>
  <c r="C208"/>
  <c r="B208"/>
  <c r="H208" s="1"/>
  <c r="G207"/>
  <c r="E207"/>
  <c r="C207"/>
  <c r="B207"/>
  <c r="G206"/>
  <c r="E206"/>
  <c r="C206"/>
  <c r="D206" s="1"/>
  <c r="B206"/>
  <c r="H203"/>
  <c r="F203"/>
  <c r="D203"/>
  <c r="H201"/>
  <c r="F201"/>
  <c r="D201"/>
  <c r="B193"/>
  <c r="H191"/>
  <c r="F191"/>
  <c r="D191"/>
  <c r="G179"/>
  <c r="E179"/>
  <c r="C179"/>
  <c r="B179"/>
  <c r="G178"/>
  <c r="E178"/>
  <c r="C178"/>
  <c r="G177"/>
  <c r="E177"/>
  <c r="C177"/>
  <c r="B177"/>
  <c r="G176"/>
  <c r="E176"/>
  <c r="C176"/>
  <c r="D176" s="1"/>
  <c r="B176"/>
  <c r="H171"/>
  <c r="F171"/>
  <c r="D171"/>
  <c r="H166"/>
  <c r="F166"/>
  <c r="D166"/>
  <c r="H163"/>
  <c r="E163"/>
  <c r="F163" s="1"/>
  <c r="C163"/>
  <c r="D163" s="1"/>
  <c r="H161"/>
  <c r="F161"/>
  <c r="D161"/>
  <c r="G159"/>
  <c r="E159"/>
  <c r="C159"/>
  <c r="B159"/>
  <c r="G158"/>
  <c r="C158"/>
  <c r="B158"/>
  <c r="G157"/>
  <c r="E157"/>
  <c r="C157"/>
  <c r="B157"/>
  <c r="G156"/>
  <c r="E156"/>
  <c r="C156"/>
  <c r="B156"/>
  <c r="H151"/>
  <c r="F151"/>
  <c r="D151"/>
  <c r="H146"/>
  <c r="F146"/>
  <c r="D146"/>
  <c r="H143"/>
  <c r="F143"/>
  <c r="D143"/>
  <c r="H141"/>
  <c r="F141"/>
  <c r="D141"/>
  <c r="H136"/>
  <c r="F136"/>
  <c r="D136"/>
  <c r="H131"/>
  <c r="F131"/>
  <c r="D131"/>
  <c r="G129"/>
  <c r="E129"/>
  <c r="C129"/>
  <c r="B129"/>
  <c r="G128"/>
  <c r="E128"/>
  <c r="C128"/>
  <c r="B128"/>
  <c r="G127"/>
  <c r="E127"/>
  <c r="C127"/>
  <c r="B127"/>
  <c r="G126"/>
  <c r="E126"/>
  <c r="C126"/>
  <c r="B126"/>
  <c r="H121"/>
  <c r="F121"/>
  <c r="D121"/>
  <c r="H116"/>
  <c r="F116"/>
  <c r="D116"/>
  <c r="H113"/>
  <c r="F113"/>
  <c r="D113"/>
  <c r="H111"/>
  <c r="F111"/>
  <c r="D111"/>
  <c r="H108"/>
  <c r="F108"/>
  <c r="D108"/>
  <c r="H106"/>
  <c r="F106"/>
  <c r="D106"/>
  <c r="H103"/>
  <c r="F103"/>
  <c r="D103"/>
  <c r="E102"/>
  <c r="C102"/>
  <c r="D102" s="1"/>
  <c r="B102"/>
  <c r="H102" s="1"/>
  <c r="H101"/>
  <c r="F101"/>
  <c r="D101"/>
  <c r="H96"/>
  <c r="F96"/>
  <c r="D96"/>
  <c r="G94"/>
  <c r="E94"/>
  <c r="C94"/>
  <c r="B94"/>
  <c r="G93"/>
  <c r="E93"/>
  <c r="C93"/>
  <c r="D93" s="1"/>
  <c r="B93"/>
  <c r="H92"/>
  <c r="G92"/>
  <c r="E92"/>
  <c r="C92"/>
  <c r="D92" s="1"/>
  <c r="B92"/>
  <c r="G91"/>
  <c r="E91"/>
  <c r="C91"/>
  <c r="D91" s="1"/>
  <c r="B91"/>
  <c r="B87"/>
  <c r="H87" s="1"/>
  <c r="H86"/>
  <c r="F86"/>
  <c r="D86"/>
  <c r="H81"/>
  <c r="F81"/>
  <c r="D81"/>
  <c r="H76"/>
  <c r="F76"/>
  <c r="D76"/>
  <c r="H71"/>
  <c r="F71"/>
  <c r="D71"/>
  <c r="H68"/>
  <c r="E68"/>
  <c r="F68" s="1"/>
  <c r="D68"/>
  <c r="D67"/>
  <c r="H66"/>
  <c r="F66"/>
  <c r="D66"/>
  <c r="H61"/>
  <c r="F61"/>
  <c r="D61"/>
  <c r="G59"/>
  <c r="E59"/>
  <c r="C59"/>
  <c r="B59"/>
  <c r="G58"/>
  <c r="E58"/>
  <c r="C58"/>
  <c r="B58"/>
  <c r="G57"/>
  <c r="E57"/>
  <c r="C57"/>
  <c r="B57"/>
  <c r="G56"/>
  <c r="H56" s="1"/>
  <c r="E56"/>
  <c r="C56"/>
  <c r="B56"/>
  <c r="D56" s="1"/>
  <c r="H53"/>
  <c r="F53"/>
  <c r="E53"/>
  <c r="D53"/>
  <c r="H51"/>
  <c r="F51"/>
  <c r="D51"/>
  <c r="H46"/>
  <c r="F46"/>
  <c r="D46"/>
  <c r="H41"/>
  <c r="F41"/>
  <c r="D41"/>
  <c r="H38"/>
  <c r="F38"/>
  <c r="D38"/>
  <c r="H37"/>
  <c r="F37"/>
  <c r="C37"/>
  <c r="D37" s="1"/>
  <c r="H36"/>
  <c r="F36"/>
  <c r="D36"/>
  <c r="G34"/>
  <c r="E34"/>
  <c r="E9" s="1"/>
  <c r="C34"/>
  <c r="B34"/>
  <c r="G33"/>
  <c r="E33"/>
  <c r="C33"/>
  <c r="B33"/>
  <c r="G32"/>
  <c r="E32"/>
  <c r="C32"/>
  <c r="B32"/>
  <c r="G31"/>
  <c r="H31" s="1"/>
  <c r="E31"/>
  <c r="C31"/>
  <c r="B31"/>
  <c r="D31" s="1"/>
  <c r="H26"/>
  <c r="F26"/>
  <c r="D26"/>
  <c r="E23"/>
  <c r="F23" s="1"/>
  <c r="C23"/>
  <c r="B23"/>
  <c r="H23" s="1"/>
  <c r="D22"/>
  <c r="H21"/>
  <c r="F21"/>
  <c r="D21"/>
  <c r="H18"/>
  <c r="F18"/>
  <c r="D18"/>
  <c r="H17"/>
  <c r="F17"/>
  <c r="D17"/>
  <c r="H16"/>
  <c r="F16"/>
  <c r="D16"/>
  <c r="G14"/>
  <c r="E14"/>
  <c r="C14"/>
  <c r="C9" s="1"/>
  <c r="B14"/>
  <c r="G13"/>
  <c r="C13"/>
  <c r="D13" s="1"/>
  <c r="B13"/>
  <c r="G12"/>
  <c r="E12"/>
  <c r="C12"/>
  <c r="C7" s="1"/>
  <c r="B12"/>
  <c r="H11"/>
  <c r="G11"/>
  <c r="E11"/>
  <c r="C11"/>
  <c r="D11" s="1"/>
  <c r="B11"/>
  <c r="B6"/>
  <c r="G8" l="1"/>
  <c r="H206"/>
  <c r="F176"/>
  <c r="G9"/>
  <c r="F156"/>
  <c r="E6"/>
  <c r="F6" s="1"/>
  <c r="E13"/>
  <c r="D23"/>
  <c r="D32"/>
  <c r="D58"/>
  <c r="D126"/>
  <c r="D128"/>
  <c r="F33"/>
  <c r="F87"/>
  <c r="E158"/>
  <c r="F158" s="1"/>
  <c r="B7"/>
  <c r="D7" s="1"/>
  <c r="B9"/>
  <c r="D87"/>
  <c r="D156"/>
  <c r="D158"/>
  <c r="F213"/>
  <c r="D33"/>
  <c r="G7"/>
  <c r="C8"/>
  <c r="H193"/>
  <c r="D208"/>
  <c r="H243"/>
  <c r="E7"/>
  <c r="F7" s="1"/>
  <c r="H13"/>
  <c r="H32"/>
  <c r="H58"/>
  <c r="F91"/>
  <c r="H93"/>
  <c r="F126"/>
  <c r="F128"/>
  <c r="B178"/>
  <c r="H178" s="1"/>
  <c r="F193"/>
  <c r="F206"/>
  <c r="F243"/>
  <c r="C6"/>
  <c r="D6" s="1"/>
  <c r="G6"/>
  <c r="H6" s="1"/>
  <c r="F11"/>
  <c r="F31"/>
  <c r="H33"/>
  <c r="F56"/>
  <c r="F92"/>
  <c r="F102"/>
  <c r="H127"/>
  <c r="H156"/>
  <c r="H176"/>
  <c r="D193"/>
  <c r="F208"/>
  <c r="F32"/>
  <c r="F58"/>
  <c r="H91"/>
  <c r="F93"/>
  <c r="H126"/>
  <c r="H128"/>
  <c r="H158"/>
  <c r="H241" i="1"/>
  <c r="H238"/>
  <c r="H236"/>
  <c r="H231"/>
  <c r="H228"/>
  <c r="H226"/>
  <c r="H221"/>
  <c r="H218"/>
  <c r="H216"/>
  <c r="H211"/>
  <c r="H203"/>
  <c r="H201"/>
  <c r="H191"/>
  <c r="H171"/>
  <c r="H166"/>
  <c r="H163"/>
  <c r="H161"/>
  <c r="H151"/>
  <c r="H146"/>
  <c r="H143"/>
  <c r="H141"/>
  <c r="H136"/>
  <c r="H131"/>
  <c r="H121"/>
  <c r="H116"/>
  <c r="H108"/>
  <c r="H106"/>
  <c r="H103"/>
  <c r="H101"/>
  <c r="H96"/>
  <c r="H86"/>
  <c r="H81"/>
  <c r="H76"/>
  <c r="H71"/>
  <c r="H68"/>
  <c r="H66"/>
  <c r="H61"/>
  <c r="H53"/>
  <c r="H51"/>
  <c r="H46"/>
  <c r="H41"/>
  <c r="H38"/>
  <c r="H37"/>
  <c r="H36"/>
  <c r="H26"/>
  <c r="H21"/>
  <c r="H16"/>
  <c r="F241"/>
  <c r="F238"/>
  <c r="F236"/>
  <c r="F231"/>
  <c r="F228"/>
  <c r="F226"/>
  <c r="F221"/>
  <c r="F211"/>
  <c r="F203"/>
  <c r="F201"/>
  <c r="F191"/>
  <c r="F171"/>
  <c r="F166"/>
  <c r="F161"/>
  <c r="F151"/>
  <c r="F146"/>
  <c r="F143"/>
  <c r="F141"/>
  <c r="F136"/>
  <c r="F131"/>
  <c r="F121"/>
  <c r="F116"/>
  <c r="F113"/>
  <c r="F111"/>
  <c r="F108"/>
  <c r="F106"/>
  <c r="F103"/>
  <c r="F101"/>
  <c r="F96"/>
  <c r="F86"/>
  <c r="F81"/>
  <c r="F76"/>
  <c r="F71"/>
  <c r="F66"/>
  <c r="F61"/>
  <c r="F51"/>
  <c r="F46"/>
  <c r="F41"/>
  <c r="F38"/>
  <c r="F37"/>
  <c r="F36"/>
  <c r="F26"/>
  <c r="F21"/>
  <c r="D241"/>
  <c r="D238"/>
  <c r="D236"/>
  <c r="D231"/>
  <c r="D228"/>
  <c r="D226"/>
  <c r="D221"/>
  <c r="D218"/>
  <c r="D216"/>
  <c r="D211"/>
  <c r="D203"/>
  <c r="D201"/>
  <c r="D191"/>
  <c r="D171"/>
  <c r="D166"/>
  <c r="D161"/>
  <c r="D151"/>
  <c r="D146"/>
  <c r="D143"/>
  <c r="D141"/>
  <c r="D136"/>
  <c r="D131"/>
  <c r="D121"/>
  <c r="D116"/>
  <c r="D113"/>
  <c r="D111"/>
  <c r="D108"/>
  <c r="D106"/>
  <c r="D103"/>
  <c r="D101"/>
  <c r="D96"/>
  <c r="D86"/>
  <c r="D81"/>
  <c r="D76"/>
  <c r="D71"/>
  <c r="D67"/>
  <c r="D68"/>
  <c r="D66"/>
  <c r="D61"/>
  <c r="D53"/>
  <c r="D51"/>
  <c r="D46"/>
  <c r="D41"/>
  <c r="D38"/>
  <c r="D36"/>
  <c r="D26"/>
  <c r="D22"/>
  <c r="D21"/>
  <c r="H17"/>
  <c r="H18"/>
  <c r="F17"/>
  <c r="F18"/>
  <c r="F16"/>
  <c r="D17"/>
  <c r="D18"/>
  <c r="D16"/>
  <c r="E163"/>
  <c r="F163" s="1"/>
  <c r="C163"/>
  <c r="D163" s="1"/>
  <c r="E8" i="6" l="1"/>
  <c r="H7"/>
  <c r="F13"/>
  <c r="F178"/>
  <c r="B8"/>
  <c r="D178"/>
  <c r="E102" i="1"/>
  <c r="C102"/>
  <c r="E68"/>
  <c r="F68" s="1"/>
  <c r="E53"/>
  <c r="F53" s="1"/>
  <c r="G62" i="2"/>
  <c r="D8" i="6" l="1"/>
  <c r="H8"/>
  <c r="F8"/>
  <c r="C37" i="1" l="1"/>
  <c r="D37" s="1"/>
  <c r="E23"/>
  <c r="F23" s="1"/>
  <c r="C23"/>
  <c r="D23" s="1"/>
  <c r="B23"/>
  <c r="H23" s="1"/>
  <c r="H111"/>
  <c r="H113"/>
  <c r="B102" l="1"/>
  <c r="B87"/>
  <c r="H102" l="1"/>
  <c r="D102"/>
  <c r="F102"/>
  <c r="D243"/>
  <c r="F243"/>
  <c r="H243"/>
  <c r="F87"/>
  <c r="H87"/>
  <c r="D87"/>
  <c r="J64" i="2"/>
  <c r="F64"/>
  <c r="J63"/>
  <c r="F63"/>
  <c r="I62"/>
  <c r="H62"/>
  <c r="E62"/>
  <c r="D62"/>
  <c r="C62"/>
  <c r="J75"/>
  <c r="F75"/>
  <c r="J74"/>
  <c r="F74"/>
  <c r="J73"/>
  <c r="F73"/>
  <c r="I72"/>
  <c r="H72"/>
  <c r="G72"/>
  <c r="E72"/>
  <c r="D72"/>
  <c r="C72"/>
  <c r="J71"/>
  <c r="F71"/>
  <c r="J77"/>
  <c r="F77"/>
  <c r="J70"/>
  <c r="F70"/>
  <c r="J69"/>
  <c r="F69"/>
  <c r="J68"/>
  <c r="F68"/>
  <c r="J67"/>
  <c r="F67"/>
  <c r="I66"/>
  <c r="H66"/>
  <c r="G66"/>
  <c r="E66"/>
  <c r="D66"/>
  <c r="C66"/>
  <c r="J55"/>
  <c r="F55"/>
  <c r="J60"/>
  <c r="F60"/>
  <c r="J59"/>
  <c r="F59"/>
  <c r="J58"/>
  <c r="F58"/>
  <c r="J57"/>
  <c r="F57"/>
  <c r="I56"/>
  <c r="H56"/>
  <c r="G56"/>
  <c r="E56"/>
  <c r="D56"/>
  <c r="C56"/>
  <c r="J35"/>
  <c r="F35"/>
  <c r="J53"/>
  <c r="F53"/>
  <c r="J52"/>
  <c r="F52"/>
  <c r="J51"/>
  <c r="F51"/>
  <c r="J50"/>
  <c r="F50"/>
  <c r="I49"/>
  <c r="H49"/>
  <c r="G49"/>
  <c r="E49"/>
  <c r="D49"/>
  <c r="C49"/>
  <c r="J54"/>
  <c r="F54"/>
  <c r="J61"/>
  <c r="F61"/>
  <c r="J46"/>
  <c r="F46"/>
  <c r="J45"/>
  <c r="F45"/>
  <c r="J44"/>
  <c r="F44"/>
  <c r="J42"/>
  <c r="F42"/>
  <c r="J39"/>
  <c r="F39"/>
  <c r="J37"/>
  <c r="F37"/>
  <c r="I36"/>
  <c r="H36"/>
  <c r="G36"/>
  <c r="E36"/>
  <c r="D36"/>
  <c r="C36"/>
  <c r="J34"/>
  <c r="F34"/>
  <c r="J31"/>
  <c r="F31"/>
  <c r="J12"/>
  <c r="F12"/>
  <c r="I11"/>
  <c r="H11"/>
  <c r="G11"/>
  <c r="E11"/>
  <c r="D11"/>
  <c r="C11"/>
  <c r="J65"/>
  <c r="F65"/>
  <c r="J80"/>
  <c r="F80"/>
  <c r="J76"/>
  <c r="F76"/>
  <c r="J10"/>
  <c r="F10"/>
  <c r="J79"/>
  <c r="F79"/>
  <c r="J9"/>
  <c r="F9"/>
  <c r="J8"/>
  <c r="F8"/>
  <c r="I7"/>
  <c r="H7"/>
  <c r="G7"/>
  <c r="E7"/>
  <c r="D7"/>
  <c r="C7"/>
  <c r="C82" l="1"/>
  <c r="K44"/>
  <c r="K35"/>
  <c r="K31"/>
  <c r="K69"/>
  <c r="K63"/>
  <c r="K79"/>
  <c r="K60"/>
  <c r="K57"/>
  <c r="K42"/>
  <c r="K8"/>
  <c r="K64"/>
  <c r="J62"/>
  <c r="F62"/>
  <c r="K75"/>
  <c r="K74"/>
  <c r="F72"/>
  <c r="K73"/>
  <c r="K71"/>
  <c r="K77"/>
  <c r="F66"/>
  <c r="K70"/>
  <c r="K68"/>
  <c r="J66"/>
  <c r="K67"/>
  <c r="K55"/>
  <c r="F56"/>
  <c r="K59"/>
  <c r="K58"/>
  <c r="K53"/>
  <c r="K52"/>
  <c r="F49"/>
  <c r="K51"/>
  <c r="K50"/>
  <c r="K54"/>
  <c r="K61"/>
  <c r="K46"/>
  <c r="K45"/>
  <c r="K39"/>
  <c r="F36"/>
  <c r="J36"/>
  <c r="K37"/>
  <c r="K34"/>
  <c r="F11"/>
  <c r="H82"/>
  <c r="K12"/>
  <c r="K65"/>
  <c r="K80"/>
  <c r="K76"/>
  <c r="K10"/>
  <c r="K9"/>
  <c r="G82"/>
  <c r="I82"/>
  <c r="D82"/>
  <c r="F7"/>
  <c r="E82"/>
  <c r="J7"/>
  <c r="J11"/>
  <c r="J72"/>
  <c r="J49"/>
  <c r="J56"/>
  <c r="K62" l="1"/>
  <c r="K72"/>
  <c r="K7"/>
  <c r="K66"/>
  <c r="F82"/>
  <c r="K56"/>
  <c r="K49"/>
  <c r="K36"/>
  <c r="K11"/>
  <c r="J82"/>
  <c r="K82" l="1"/>
  <c r="B193" i="1"/>
  <c r="D193" l="1"/>
  <c r="F193"/>
  <c r="H193"/>
  <c r="B213"/>
  <c r="B126"/>
  <c r="C126"/>
  <c r="E126"/>
  <c r="G126"/>
  <c r="B127"/>
  <c r="C127"/>
  <c r="E127"/>
  <c r="G127"/>
  <c r="B128"/>
  <c r="C128"/>
  <c r="E128"/>
  <c r="G128"/>
  <c r="B129"/>
  <c r="C129"/>
  <c r="E129"/>
  <c r="G129"/>
  <c r="B56"/>
  <c r="C56"/>
  <c r="E56"/>
  <c r="G56"/>
  <c r="B57"/>
  <c r="C57"/>
  <c r="E57"/>
  <c r="G57"/>
  <c r="B58"/>
  <c r="C58"/>
  <c r="E58"/>
  <c r="G58"/>
  <c r="B59"/>
  <c r="C59"/>
  <c r="E59"/>
  <c r="G59"/>
  <c r="E31"/>
  <c r="D58" l="1"/>
  <c r="D56"/>
  <c r="D128"/>
  <c r="D126"/>
  <c r="F58"/>
  <c r="F56"/>
  <c r="F128"/>
  <c r="F126"/>
  <c r="H213"/>
  <c r="F213"/>
  <c r="D213"/>
  <c r="H58"/>
  <c r="H56"/>
  <c r="H128"/>
  <c r="H126"/>
  <c r="C209"/>
  <c r="E209"/>
  <c r="G209"/>
  <c r="C208"/>
  <c r="D208" s="1"/>
  <c r="E208"/>
  <c r="G208"/>
  <c r="C207"/>
  <c r="E207"/>
  <c r="G207"/>
  <c r="C206"/>
  <c r="E206"/>
  <c r="G206"/>
  <c r="B207"/>
  <c r="B208"/>
  <c r="B209"/>
  <c r="B206"/>
  <c r="G179"/>
  <c r="E179"/>
  <c r="C179"/>
  <c r="B179"/>
  <c r="G178"/>
  <c r="E178"/>
  <c r="C178"/>
  <c r="B178"/>
  <c r="G177"/>
  <c r="E177"/>
  <c r="C177"/>
  <c r="B177"/>
  <c r="G176"/>
  <c r="E176"/>
  <c r="C176"/>
  <c r="B176"/>
  <c r="C159"/>
  <c r="E159"/>
  <c r="G159"/>
  <c r="C158"/>
  <c r="D158" s="1"/>
  <c r="E158"/>
  <c r="G158"/>
  <c r="C157"/>
  <c r="E157"/>
  <c r="G157"/>
  <c r="C156"/>
  <c r="E156"/>
  <c r="G156"/>
  <c r="H156" s="1"/>
  <c r="B157"/>
  <c r="B158"/>
  <c r="B159"/>
  <c r="B156"/>
  <c r="C94"/>
  <c r="E94"/>
  <c r="G94"/>
  <c r="C93"/>
  <c r="D93" s="1"/>
  <c r="E93"/>
  <c r="G93"/>
  <c r="C92"/>
  <c r="D92" s="1"/>
  <c r="E92"/>
  <c r="F92" s="1"/>
  <c r="G92"/>
  <c r="C91"/>
  <c r="E91"/>
  <c r="G91"/>
  <c r="H91" s="1"/>
  <c r="B92"/>
  <c r="B93"/>
  <c r="B94"/>
  <c r="B91"/>
  <c r="H206" l="1"/>
  <c r="H92"/>
  <c r="F93"/>
  <c r="F158"/>
  <c r="H176"/>
  <c r="H178"/>
  <c r="F208"/>
  <c r="D91"/>
  <c r="H93"/>
  <c r="D156"/>
  <c r="H158"/>
  <c r="F176"/>
  <c r="F178"/>
  <c r="D206"/>
  <c r="H208"/>
  <c r="F91"/>
  <c r="F156"/>
  <c r="D176"/>
  <c r="D178"/>
  <c r="F206"/>
  <c r="C34"/>
  <c r="E34"/>
  <c r="G34"/>
  <c r="B34"/>
  <c r="C33"/>
  <c r="D33" s="1"/>
  <c r="E33"/>
  <c r="G33"/>
  <c r="H33" s="1"/>
  <c r="B33"/>
  <c r="C32"/>
  <c r="D32" s="1"/>
  <c r="E32"/>
  <c r="G32"/>
  <c r="H32" s="1"/>
  <c r="B32"/>
  <c r="C31"/>
  <c r="D31" s="1"/>
  <c r="G31"/>
  <c r="B31"/>
  <c r="F31" s="1"/>
  <c r="C14"/>
  <c r="E14"/>
  <c r="G14"/>
  <c r="B14"/>
  <c r="C13"/>
  <c r="E13"/>
  <c r="F13" s="1"/>
  <c r="G13"/>
  <c r="B13"/>
  <c r="C12"/>
  <c r="E12"/>
  <c r="G12"/>
  <c r="B12"/>
  <c r="C11"/>
  <c r="E11"/>
  <c r="G11"/>
  <c r="B11"/>
  <c r="H11" l="1"/>
  <c r="H13"/>
  <c r="H31"/>
  <c r="F32"/>
  <c r="F33"/>
  <c r="E6"/>
  <c r="F6" s="1"/>
  <c r="F11"/>
  <c r="C8"/>
  <c r="D13"/>
  <c r="D11"/>
  <c r="B9"/>
  <c r="E8"/>
  <c r="C9"/>
  <c r="G6"/>
  <c r="H6" s="1"/>
  <c r="G7"/>
  <c r="G8"/>
  <c r="G9"/>
  <c r="B8"/>
  <c r="C6"/>
  <c r="E7"/>
  <c r="F7" s="1"/>
  <c r="B7"/>
  <c r="E9"/>
  <c r="C7"/>
  <c r="D7" s="1"/>
  <c r="B6"/>
  <c r="D6" l="1"/>
  <c r="H7"/>
  <c r="H8"/>
  <c r="F8"/>
  <c r="D8"/>
</calcChain>
</file>

<file path=xl/comments1.xml><?xml version="1.0" encoding="utf-8"?>
<comments xmlns="http://schemas.openxmlformats.org/spreadsheetml/2006/main">
  <authors>
    <author>Автор</author>
  </authors>
  <commentList>
    <comment ref="J151" author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Сколько и почему?</t>
        </r>
      </text>
    </comment>
  </commentList>
</comments>
</file>

<file path=xl/sharedStrings.xml><?xml version="1.0" encoding="utf-8"?>
<sst xmlns="http://schemas.openxmlformats.org/spreadsheetml/2006/main" count="862" uniqueCount="309">
  <si>
    <t>Наименование расходов 
и источников
финансирования</t>
  </si>
  <si>
    <t>План    
бюджетных
ассигнований
на год</t>
  </si>
  <si>
    <t>Профинансировано
 с начала года</t>
  </si>
  <si>
    <t>Фактические
 расходы
с начала года</t>
  </si>
  <si>
    <t>Причина низкого  
  уровня выполнения
&lt;*&gt;</t>
  </si>
  <si>
    <t xml:space="preserve">1.2. Межбюджетные трансферты - всего           </t>
  </si>
  <si>
    <t>1.2.1. Субсидии бюджетам поселений на софинансирование - всего</t>
  </si>
  <si>
    <t xml:space="preserve">1. Бюджетные ассигнования - всего           </t>
  </si>
  <si>
    <t>Кассовые расходы с начала года</t>
  </si>
  <si>
    <t>1.1. Бюджетные инвестиции в объекты         
муниципальной собственности</t>
  </si>
  <si>
    <t>Подпрограмма «Создание общих условий функционирования сельского хозяйства»</t>
  </si>
  <si>
    <t>Подпрограмма «Устойчивое развитие сельских территорий»</t>
  </si>
  <si>
    <t>Муниципальная программа «Развитие субъектов малого и среднего предпринимательства в Усть-Абаканском районе на 2014-2020 годы»</t>
  </si>
  <si>
    <t>Муниципальная программа «Развитие образования в Усть-Абаканском районе (2014-2020 годы)»</t>
  </si>
  <si>
    <t>Подпрограмма «Развитие дошкольного, начального, общего, основного общего, среднего общего образования»</t>
  </si>
  <si>
    <t>Подпрограмма «Развитие системы дополнительного образования детей, выявление и поддержки одаренных детей и молодежи»</t>
  </si>
  <si>
    <t>Подпрограмма «Патриотическое воспитание граждан»</t>
  </si>
  <si>
    <t>Муниципальная программа «Защита населения и территорий Усть-Абаканского района от чрезвычайных ситуаций, обеспечение пожарной безопасности и безопасности людей на водных объектах (2014-2020 годы)»</t>
  </si>
  <si>
    <t>Муниципальная программа «Культура Усть-Абаканского района (2014-2020 годы)»</t>
  </si>
  <si>
    <t>Подпрограмма «Наследие Усть-Абаканского района»</t>
  </si>
  <si>
    <t>Подпрограмма «Развитие культурного потенциала Усть-Абаканского района»</t>
  </si>
  <si>
    <t>Подпрограмма «Искусство Усть-Абаканского района»</t>
  </si>
  <si>
    <t>Подпрограмма «Обеспечение реализации муниципальной программы»</t>
  </si>
  <si>
    <t>Подпрограмма «Молодежь Усть-Абаканского района»</t>
  </si>
  <si>
    <t>Муниципальная программа «Развитие физической культуры и спорта в Усть-Абаканском районе (2014 - 2020 годы)»</t>
  </si>
  <si>
    <t>Муниципальная программа «Социальная поддержка граждан (2014-2020 годы)»</t>
  </si>
  <si>
    <t>Подпрограмма «Социальная поддержка старшего поколения»</t>
  </si>
  <si>
    <t>Подпрограмма «Социальная поддержка детей-сирот и детей, оставшихся без попечения родителей»</t>
  </si>
  <si>
    <t>Подпрограмма «Организация отдыха и оздоровления детей в Усть-Абаканском районе»</t>
  </si>
  <si>
    <t>Подпрограмма «Развитие мер социальной поддержки  отдельных категорий граждан в Усть-Абаканском районе»</t>
  </si>
  <si>
    <t>Муниципальная программа «Доступная среда (2014-2020 годы)»</t>
  </si>
  <si>
    <t xml:space="preserve">Муниципальная программа «Обеспечение общественного порядка и противодействие преступности в Усть-Абаканском районе  (2014-2020 годы)» </t>
  </si>
  <si>
    <t>Подпрограмма «Профилактика правонарушений, обеспечение безопасности и общественного порядка»</t>
  </si>
  <si>
    <t>Подпрограмма «Повышение безопасности дорожного движения»</t>
  </si>
  <si>
    <t>Подпрограмма «Профилактика безнадзорности и правонарушений несовершеннолетних»</t>
  </si>
  <si>
    <t>Подпрограмма «Профилактика террористической и экстремистской деятельности»</t>
  </si>
  <si>
    <t>Муниципальная программа «Развитие туризма в Усть-Абаканском районе (2014-2020 годы)»</t>
  </si>
  <si>
    <t>Муниципальная программа «Развитие транспортной системы Усть-Абаканского района (2014-2020 годы)»</t>
  </si>
  <si>
    <t xml:space="preserve">Подпрограмма «Дорожное хозяйство» </t>
  </si>
  <si>
    <t>Подпрограмма «Транспортное обслуживание населения»</t>
  </si>
  <si>
    <t>Муниципальная программа «Профилактика заболеваний и формирование здорового образа жизни  (2014-2020 годы)»</t>
  </si>
  <si>
    <t>Муниципальная программа «Жилище (2014 – 2020 годы)»</t>
  </si>
  <si>
    <t>Подпрограмма «Свой дом»</t>
  </si>
  <si>
    <t>Подпрограмма «Переселение жителей Усть-Абаканского района из аварийного и непригодного для проживания жилищного фонда»</t>
  </si>
  <si>
    <t>Подпрограмма «Обеспечение жильем молодых семей»</t>
  </si>
  <si>
    <t>Подпрограмма «Доступное жилье»</t>
  </si>
  <si>
    <t>Муниципальная программа «Энергосбережение и повышение энергетической эффективности в Усть-Абаканском районе  (2014 - 2020 годы)»</t>
  </si>
  <si>
    <t>Муниципальная программа «Комплексная программа  модернизации и реформирования жилищно-коммунального хозяйства в Усть-Абаканском районе (2014 – 2020 годы)»</t>
  </si>
  <si>
    <t>Подпрограмма «Модернизация объектов коммунальной инфраструктуры»</t>
  </si>
  <si>
    <t>Подпрограмма «Чистая вода»</t>
  </si>
  <si>
    <t>Муниципальная программа «Развитие торговли в Усть-Абаканском районе (2016-2020 годы)»</t>
  </si>
  <si>
    <t>Муниципальная программа «Развитие муниципального имущества в Усть-Абаканском районе (2016-2020 годы)»</t>
  </si>
  <si>
    <t>Муниципальная программа «Сохранение и развитие малых сел Усть-Абаканского района  (2016 - 2020 годы)»</t>
  </si>
  <si>
    <t>Муниципальная программа «Повышение эффективности управления муниципальными финансами Усть-Абаканского района (2016-2020 годы)»</t>
  </si>
  <si>
    <t>Наименование выполненных
мероприятий за отчетный период</t>
  </si>
  <si>
    <t>тыс.руб.</t>
  </si>
  <si>
    <t>№ п/п</t>
  </si>
  <si>
    <t>Муниципальная программа</t>
  </si>
  <si>
    <t xml:space="preserve">План на год </t>
  </si>
  <si>
    <r>
      <rPr>
        <b/>
        <sz val="12"/>
        <color theme="1"/>
        <rFont val="Times New Roman"/>
        <family val="1"/>
        <charset val="204"/>
      </rPr>
      <t>Выполнено с начала года %</t>
    </r>
    <r>
      <rPr>
        <b/>
        <sz val="13"/>
        <color theme="1"/>
        <rFont val="Times New Roman"/>
        <family val="1"/>
        <charset val="204"/>
      </rPr>
      <t xml:space="preserve"> </t>
    </r>
    <r>
      <rPr>
        <b/>
        <sz val="8"/>
        <color theme="1"/>
        <rFont val="Times New Roman"/>
        <family val="1"/>
        <charset val="204"/>
      </rPr>
      <t>(гр.10/гр.6х100)</t>
    </r>
  </si>
  <si>
    <t>Информация о выполненных мероприятиях</t>
  </si>
  <si>
    <t>МБ</t>
  </si>
  <si>
    <t>РХ</t>
  </si>
  <si>
    <t>РФ</t>
  </si>
  <si>
    <t>Всего</t>
  </si>
  <si>
    <t>1.</t>
  </si>
  <si>
    <t xml:space="preserve">Муниципальная программа «Развитие агропромышленного комплекса Усть-Абаканского района и социальной сферы на селе (2014 - 2020 годы)» </t>
  </si>
  <si>
    <t>1.1.</t>
  </si>
  <si>
    <t>1.2.</t>
  </si>
  <si>
    <t>2.</t>
  </si>
  <si>
    <t>Муниципальная программа «Сохранение и развитие малых сел Усть-Абаканского района (2016-2020 годы)»</t>
  </si>
  <si>
    <t>3.</t>
  </si>
  <si>
    <t>4.</t>
  </si>
  <si>
    <t>5.</t>
  </si>
  <si>
    <t>Муниципальная программа «Повышение эффективности и управления муниципальными финансами Усть-Абаканского района»</t>
  </si>
  <si>
    <t>6.</t>
  </si>
  <si>
    <t>Муниципальная программа «Профилактика заболеваний и формирование здорового образа жизни (2014-2020 годы)»</t>
  </si>
  <si>
    <t>7.</t>
  </si>
  <si>
    <t>Муниципальная программа «Развитие  образования  в  Усть-Абаканском районе (2014-2020 годы)»</t>
  </si>
  <si>
    <t>7.1.</t>
  </si>
  <si>
    <t>Подпрограмма «Развитие дошкольного, начального, общего, основного общего, среднего образования»</t>
  </si>
  <si>
    <t>7.2.</t>
  </si>
  <si>
    <t>7.3.</t>
  </si>
  <si>
    <t>Подпрограмма «Патриотическое воспитание»</t>
  </si>
  <si>
    <t>8.</t>
  </si>
  <si>
    <t>Подпрограмма «Обеспечение реализации муниципальной  программы»</t>
  </si>
  <si>
    <t>9.</t>
  </si>
  <si>
    <t>Муниципальная программа «Развитие физической культуры и спорта в Усть-Абаканском районе  (2014 - 2020 годы)»</t>
  </si>
  <si>
    <t>10.</t>
  </si>
  <si>
    <t>11.</t>
  </si>
  <si>
    <t>12.</t>
  </si>
  <si>
    <t>12.1.</t>
  </si>
  <si>
    <t>12.2.</t>
  </si>
  <si>
    <t>Подпрограмма «Развитие мер социальной поддержки отдельных категорий граждан в Усть-Абаканском районе»</t>
  </si>
  <si>
    <t>13.</t>
  </si>
  <si>
    <t>14.</t>
  </si>
  <si>
    <t xml:space="preserve">Муниципальная программа «Обеспечение общественного порядка и противодействие преступности в Усть-Абаканском районе (2014-2020 годы)» </t>
  </si>
  <si>
    <t>Подпрограмма  «Повышение безопасности дорожного движения»</t>
  </si>
  <si>
    <t>14.3.</t>
  </si>
  <si>
    <t>14.4.</t>
  </si>
  <si>
    <t>15.</t>
  </si>
  <si>
    <t>Муниципальная программа «Противодействие незаконному обороту наркотиков, снижение масштабов наркотизации населения в Усть-Абаканском районе (2014-2020 годы)»</t>
  </si>
  <si>
    <t>16.</t>
  </si>
  <si>
    <t xml:space="preserve">Муниципальная программа «Жилище (2014 – 2020 годы)» </t>
  </si>
  <si>
    <t>16.1.</t>
  </si>
  <si>
    <t>16.2.</t>
  </si>
  <si>
    <t>16.3.</t>
  </si>
  <si>
    <t>17.</t>
  </si>
  <si>
    <t>18.</t>
  </si>
  <si>
    <t>19.</t>
  </si>
  <si>
    <t xml:space="preserve">Муниципальная программа «Комплексная программа  модернизации и реформирования жилищно-коммунального хозяйства в Усть-Абаканском районе (2014 – 2020 годы)» </t>
  </si>
  <si>
    <t>20.</t>
  </si>
  <si>
    <t>ВСЕГО по муниципальным программам:</t>
  </si>
  <si>
    <t xml:space="preserve">Заместитель Главы администрации </t>
  </si>
  <si>
    <t>Усть-Абаканского района по финансам и экономике</t>
  </si>
  <si>
    <t>- руководитель УФиЭ администрации Усть-Абаканского района</t>
  </si>
  <si>
    <t>Н.А. Потылицына</t>
  </si>
  <si>
    <t>Исполнитель</t>
  </si>
  <si>
    <t>Сконина К.В. 2-18-52</t>
  </si>
  <si>
    <t>&lt;*&gt; Заполняется при выполнении за квартал менее 25% мероприятий Программы.</t>
  </si>
  <si>
    <t>Финансирование производилось по фактическим расходам</t>
  </si>
  <si>
    <t>Выполнение мероприятий по сохранению и развитию малых, отдаленных и иных сел планируется в 3 квартале</t>
  </si>
  <si>
    <t>Муниципальная программа «Развитие агропромышленного комплекса Усть-Абаканского района и социальной сферы на селе (2014 - 2020 годы)»</t>
  </si>
  <si>
    <t>Финансирование производилось по фактически поступившим заявкам</t>
  </si>
  <si>
    <t>Финансирование производилось по фактически расходам</t>
  </si>
  <si>
    <t>Финансирование производилось по фактическим расходам.</t>
  </si>
  <si>
    <t>Укрепление безопасности и общественного порядка в Усть-Абаканском районе</t>
  </si>
  <si>
    <t>Расходы на мероприятия по профилактике терроризма и экстремизма не производились</t>
  </si>
  <si>
    <t>Выполнение мероприятий запланировано на 2-4 квартал 2019г.</t>
  </si>
  <si>
    <r>
      <rPr>
        <b/>
        <sz val="13"/>
        <color theme="1"/>
        <rFont val="Times New Roman"/>
        <family val="1"/>
        <charset val="204"/>
      </rPr>
      <t>Поддержка муниципальных программ формирования современной городской среды:</t>
    </r>
    <r>
      <rPr>
        <sz val="13"/>
        <color theme="1"/>
        <rFont val="Times New Roman"/>
        <family val="1"/>
        <charset val="204"/>
      </rPr>
      <t xml:space="preserve">                                                                 ^Соглашение между Минстроем РХ и Усть-Абаканским поссоветом находится в стадии заключения. Планируется реализовать 30 проекта по благоустройству дворовых территорий МКД и 2 проекта по благоустройству общественных территорий.
</t>
    </r>
  </si>
  <si>
    <t>Поддержка объектов коммунальной инфраструктуры</t>
  </si>
  <si>
    <t>Обеспечение деятельности органов местного самоуправления</t>
  </si>
  <si>
    <t>Финансирование производилось согласно заявок по фактически выполненным расходам.</t>
  </si>
  <si>
    <t>Осуществление отдельных государственных полномочий по предупреждению и ликвидации болезней животных.</t>
  </si>
  <si>
    <t>Мероприятия, направленные на патриотическое воспитание граждан.</t>
  </si>
  <si>
    <t>1. Обеспечение развития отрасли физической культуры и спорта.                                                                                                                                     2. Физкультурно-оздоровительная работа с различными категориями населения.</t>
  </si>
  <si>
    <t>Обеспечение мер социальной поддержки детей-сирот и детей, оставшихся без попечения родителей.</t>
  </si>
  <si>
    <t>Финансирование по фактическим заявкам.</t>
  </si>
  <si>
    <t>ИНФОРМАЦИЯ</t>
  </si>
  <si>
    <t xml:space="preserve"> о реализации муниципальных программ, действующих на территории Усть-Абаканского района Республики Хакасия</t>
  </si>
  <si>
    <t>ОТЧЕТ</t>
  </si>
  <si>
    <r>
      <t xml:space="preserve">1.1. Бюджетные инвестиции в объекты         
муниципальной собственности </t>
    </r>
    <r>
      <rPr>
        <sz val="8"/>
        <rFont val="Times New Roman"/>
        <family val="1"/>
        <charset val="204"/>
      </rPr>
      <t>(ВР 410)</t>
    </r>
  </si>
  <si>
    <r>
      <t xml:space="preserve">1.2.1. Субсидии бюджетам поселений на софинансирование - всего </t>
    </r>
    <r>
      <rPr>
        <sz val="8"/>
        <rFont val="Times New Roman"/>
        <family val="1"/>
        <charset val="204"/>
      </rPr>
      <t>(ВР 522 Субсидии на софинансирование капитальных вложений в объекты муниципальной собственности)</t>
    </r>
  </si>
  <si>
    <t>1.Обеспечение деятельности органов местного самоуправления.                                                                                                                                  2.Содержание объекта по утилизации.</t>
  </si>
  <si>
    <t>1.Обеспечение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организациях.                                                                                                                                                                     2.Обеспечение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организациях.                                                                               3.Мероприятия по предоставлению школьного питания.</t>
  </si>
  <si>
    <r>
      <rPr>
        <u/>
        <sz val="12"/>
        <color theme="1"/>
        <rFont val="Times New Roman"/>
        <family val="1"/>
        <charset val="204"/>
      </rPr>
      <t>Развитие системы дополнительного образования детей</t>
    </r>
    <r>
      <rPr>
        <sz val="12"/>
        <color theme="1"/>
        <rFont val="Times New Roman"/>
        <family val="1"/>
        <charset val="204"/>
      </rPr>
      <t xml:space="preserve">:                                             1.Обеспечение деятельности подведомственных учреждений (МБУДО "Усть-Абаканский ЦДО").
2.Обеспечение деятельности подведомственных учреждений (МБУДО "Усть-Абаканская ДШИ").
3.Обеспечение деятельности подведомственных учреждений (МБУДО "Усть-Абаканская СШ).
4. Создание условия для обеспечения современного качества образования.
</t>
    </r>
    <r>
      <rPr>
        <u/>
        <sz val="12"/>
        <color theme="1"/>
        <rFont val="Times New Roman"/>
        <family val="1"/>
        <charset val="204"/>
      </rPr>
      <t>Выявление и поддержка одаренных детей и талантливой молодежи</t>
    </r>
    <r>
      <rPr>
        <sz val="12"/>
        <color theme="1"/>
        <rFont val="Times New Roman"/>
        <family val="1"/>
        <charset val="204"/>
      </rPr>
      <t>:                                              1.Создание условия для обеспечения современного качества образования.</t>
    </r>
  </si>
  <si>
    <t>1.Органы местного самоуправления.
2.Обеспечение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</t>
  </si>
  <si>
    <t xml:space="preserve">1.Обеспечение деятельности подведомственных учреждений (Дома культуры).
2.Мероприятия по поддержке и развитию культуры, искусства и архивного дела.
</t>
  </si>
  <si>
    <t>1.Обеспечение деятельности подведомственных учреждений (муниципальное бюджетное учреждение культуры "Районный молодёжный ресурсный центр").
2.Мероприятия в области молодежной политики.</t>
  </si>
  <si>
    <t>Предоставление районным общественным организациям финансовой поддержки на осуществление уставной деятельности</t>
  </si>
  <si>
    <t>1.Осуществление государственных полномочий по организации и осуществлению деятельности по опеке и попечительству.                                                                                               2.Предоставление ежемесячных денежных  выплат на содержание детей-сирот и детей, оставшихся без попечения родителей в семье опекуна и приёмной семье, а также вознаграждение, причитающееся приёмному родителю.                                                                                                    3.Предоставление жилых помещений детям-сиротам и детям, оставшимся безе попечения родителей, лицам из их числа по договорам найма специализированных жилых помещений</t>
  </si>
  <si>
    <t>1.Обеспечение деятельности подведомственных учреждений (муниципальное автономное учреждение «Усть-Абаканский загородный лагерь Дружба»</t>
  </si>
  <si>
    <t>1.Предоставление жилых помещений детям-сиротам и детям, оставшимся безе попечения родителей, лицам из их числа по договорам найма специализированных жилых помещений</t>
  </si>
  <si>
    <r>
      <rPr>
        <u/>
        <sz val="12"/>
        <color theme="1"/>
        <rFont val="Times New Roman"/>
        <family val="1"/>
        <charset val="204"/>
      </rPr>
      <t>Социальные выплаты гражданам, в соответствии с действующим законодательством: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1.Доплаты к пенсиям муниципальным служащим                                                                     2.Оказание материальной помощи малообеспеченным категориям населения                                                                                                                                            3.Обеспечение мер социальной поддержки специалистов культуры, проживающих в сельской местности                                                                                              4.Оказание адресной помощи малоимущим гражданам, пострадавшим от пожара, а также ремонт и восстановление отопительных печей и ветхих отопительных сетей, находящихся в пожароопасном состоянии </t>
    </r>
    <r>
      <rPr>
        <u/>
        <sz val="12"/>
        <color theme="1"/>
        <rFont val="Times New Roman"/>
        <family val="1"/>
        <charset val="204"/>
      </rPr>
      <t>Осуществление государственных полномочий по выплатам гражданам, имеющим детей: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1.Компенсация части родительской платы за присмотр и уход за ребенком в частных, государственных и муниципальных образовательных организациях, реализующих основную общеобразовательную программу дошкольного образования, и в частных организациях, осуществляющих присмотр и уход за детьми                                                                                                 </t>
    </r>
  </si>
  <si>
    <t>1.Компенсация части родительской платы за присмотр и уход за ребенком в частных, государственных и муниципальных образовательных организациях, реализующих основную общеобразовательную программу дошкольного образования, и в частных организациях, осуществляющих присмотр и уход за детьми</t>
  </si>
  <si>
    <t xml:space="preserve">1.Предоставление районным общественным организациям финансовой поддержки на осуществление уставной деятельности.                                                                                                                                                            2.Другие мероприятия в области системы реабилитации и социальной интеграции ветеранов и инвалидов. </t>
  </si>
  <si>
    <t>1.Мероприятия по профилактике безнадзорности и правонарушений несовершеннолетних</t>
  </si>
  <si>
    <t>1.Обеспечение деятельности подведомственных учреждений (муниципальное автономное учреждение "Музей "Древние курганы Салбыкской степи").                                                                                                                                2. Организация, координация туристической деятельности и продвижения туристического продукта.</t>
  </si>
  <si>
    <t>Строительство и реконструкция, содержание, ремонт, капитальный ремонт автомобильных дорог общего пользования местного значения</t>
  </si>
  <si>
    <t>Обеспечение потребности населения в перевозках пассажиров на социально значимых маршрутах</t>
  </si>
  <si>
    <t>Реализация социальных программ негосударственными некоммерческими организациями, осуществляющими деятельность, направленную на решение социальных проблем</t>
  </si>
  <si>
    <t>1.Обеспечение развития отрасли (Органы местного самоуправления).                                                                           2.Оценка недвижимости, признание прав и регулирование отношений по государственной и муниципальной собственности.                                                                                                    3.Мероприятия в сфере развития земельно-имущественных отношений.</t>
  </si>
  <si>
    <t>1.Осуществление муниципальных функций в финансовой сфере (Органы местного самоуправления)                                                                                            2.Выравнивание бюджетной обеспеченности и обеспечение сбалансированности бюджетов муниципальных образований Усть-Абаканского района                                                                                                3.Обеспечение деятельности подведомственных учреждений (обеспечение деятельности МКУ "Усть-Абаканская районная правовая служба").                                                                                                                                                                               4.Финансовое обеспечение переданных органам местного самоуправления полномочий</t>
  </si>
  <si>
    <t>1.Дотации на выравнивание бюджетной обеспеченности поселений.                                                                                           2.Осуществление государственных полномочий по образованию и обеспечению деятельности комиссий по делам несовершеннолетних и защите их прав.                                                                                                       3.Осуществление органами местного самоуправления государственных полномочий в области охраны труда.                                                                     4.Осуществление государственных полномочий по созданию, организации и обеспечению деятельности административных комиссий муниципальных образований.</t>
  </si>
  <si>
    <t>3.1.</t>
  </si>
  <si>
    <t>3.2.</t>
  </si>
  <si>
    <t>3.3.</t>
  </si>
  <si>
    <t>5.1.</t>
  </si>
  <si>
    <t>5.2.</t>
  </si>
  <si>
    <t>5.3.</t>
  </si>
  <si>
    <t>5.4.</t>
  </si>
  <si>
    <t>5.5.</t>
  </si>
  <si>
    <t>7.4.</t>
  </si>
  <si>
    <t>10.1.</t>
  </si>
  <si>
    <t>10.2.</t>
  </si>
  <si>
    <t>10.3.</t>
  </si>
  <si>
    <t>10.4.</t>
  </si>
  <si>
    <t>Перечислена субсидия 2-м молодым семьям на обеспечение жильем</t>
  </si>
  <si>
    <t>Строительство и реконструкцию объектов коммунальной инфраструктуры, в том числе разработка ПСД (Строительство водопровода в аале Чарков).</t>
  </si>
  <si>
    <t>Выполнение мероприятий запланировано на 3-4 квартал 2019 г.</t>
  </si>
  <si>
    <t>Финансирование производилось согласно заявок по фактически выполненным работам. Выполнение мероприятий запланировано на 3-4 квартал 2019 г.</t>
  </si>
  <si>
    <t>Софинансирование мероприятий ГП "Чистая вода (2016-2020 годы") направленных на улучшение качества питьевой воды и очистки сточных вод запланировано на 3-4 квартал 2019г.</t>
  </si>
  <si>
    <t>Кредиторская задолженность.</t>
  </si>
  <si>
    <t>1.Обеспечение деятельности подведомственных учреждений ("Единая дежурная диспетчерская служба").                                                                                                                                                                                                            
2.Проведение неотложных аварийно-восстановительных работ по ликвидации чрезвычайной ситуации, вязанной с прохождением на территории Усть-Абаканского района опасных метеорологических явлений в виде сильного ветра.                                                                                                                                          3.Мероприятия по защите населения от чрезвычайных ситуаций, пожарной безопасности и безопасности на водных объектах</t>
  </si>
  <si>
    <t>Мероприятия в сфере поддержки малого и среднего предпринимательства запланированы на 4 квартал 2019г.</t>
  </si>
  <si>
    <r>
      <rPr>
        <u/>
        <sz val="12"/>
        <color theme="1"/>
        <rFont val="Times New Roman"/>
        <family val="1"/>
        <charset val="204"/>
      </rPr>
      <t>Дошкольные организации</t>
    </r>
    <r>
      <rPr>
        <sz val="12"/>
        <color theme="1"/>
        <rFont val="Times New Roman"/>
        <family val="1"/>
        <charset val="204"/>
      </rPr>
      <t xml:space="preserve">:
1.Обеспечение деятельности подведомственных учреждений                       2.Строительство, реконструкция объектов муниципальной собственности, в том числе разработка проектно-сметной документации
3.Мероприятия по развитию дошкольного образования
4.Обеспечение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
</t>
    </r>
    <r>
      <rPr>
        <u/>
        <sz val="12"/>
        <color theme="1"/>
        <rFont val="Times New Roman"/>
        <family val="1"/>
        <charset val="204"/>
      </rPr>
      <t>Общеобразовательные учреждения</t>
    </r>
    <r>
      <rPr>
        <sz val="12"/>
        <color theme="1"/>
        <rFont val="Times New Roman"/>
        <family val="1"/>
        <charset val="204"/>
      </rPr>
      <t xml:space="preserve">:
1.Обеспечение деятельности подведомственных учреждений                          2.Строительство, реконструкция объектов муниципальной собственности, в том числе разработка ПСД
3.Капитальный ремонт в муниципальных учреждениях, в том числе ПСД
4.Создание условия для обеспечения современного качества образования
5.Обеспечение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
6.Организация школьного питания
</t>
    </r>
    <r>
      <rPr>
        <u/>
        <sz val="12"/>
        <color theme="1"/>
        <rFont val="Times New Roman"/>
        <family val="1"/>
        <charset val="204"/>
      </rPr>
      <t>Обеспечение условий развития сферы образования</t>
    </r>
    <r>
      <rPr>
        <sz val="12"/>
        <color theme="1"/>
        <rFont val="Times New Roman"/>
        <family val="1"/>
        <charset val="204"/>
      </rPr>
      <t>:                                                                                     1.Органы местного самоуправления
2.Обеспечение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</t>
    </r>
  </si>
  <si>
    <t>1.Проведение неотложных аварийно-восстановительных работ по ликвидации чрезвычайной ситуации, вязанной с прохождением на территории Усть-Абаканского района опасных метеорологических явлений в виде сильного ветра.                                                                                    2.Мероприятия по защите населения от чрезвычайных ситуаций, пожарной безопасности и безопасности на водных объектах</t>
  </si>
  <si>
    <t>Проведение мероприятий предусмотрено во 2-ом полугодии 2019 года</t>
  </si>
  <si>
    <t>Финансирование мероприятий  производилось по фактическим расходам</t>
  </si>
  <si>
    <t>Всемирный день борьбы против наркотиков «Скажи наркотикам нет»</t>
  </si>
  <si>
    <t>Проведение мероприятий запланировано на 3-4 квартал 2019 года</t>
  </si>
  <si>
    <t>В 1 полугодии проведены мероприятия, не требующие финансирования. Мероприятия, требующие финансирование запланированы на 3-4 квартал.</t>
  </si>
  <si>
    <t>Трудоустройство в летний период несовершеннолетних, состоящих на профилактическом учете в КДН и ЗП запланировано на 2-3квартал 2019г. Финансирования не было.</t>
  </si>
  <si>
    <t>Трудоустройство в летний период несовершеннолетних, состоящих на профилактическом учете в КДН и ЗП</t>
  </si>
  <si>
    <t>Субсидии из Республиканского бюджета РХ не выделялись.</t>
  </si>
  <si>
    <t>Недофинансирование кредиторской задолженности текущего года.</t>
  </si>
  <si>
    <t xml:space="preserve">1. Поддержка одаренных детей и молодежи (Мероприятия по поддержке и развитию культуры, искусства и архивного дела);                                                        
2. Развитие и поддержка народного творчества (Мероприятия по поддержке и развитию культуры, искусства и архивного дела);                                                                                                    3. Гармонизация отношений в Усть-Абаканском районе Республики Хакасия и их этнокультурное развитие (Мероприятия в сфере развития и гармонизации межнациональных отношений)
</t>
  </si>
  <si>
    <t xml:space="preserve">1.Обеспечение деятельности подведомственных учреждений (Библиотеки);                                     
2.  Мероприятия по поддержке и развитию культуры, искусства и архивного дела;                                                                                                                                               3. Поддержка отрасли культуры;                                                                                                                             4. Обеспечение деятельности подведомственных учреждений (Муниципальное казенное учреждение культуры "Усть-Абаканский историко-краеведческий музей) ;
5. Обеспечение безопасности музейного фонда и развитие музеев.
</t>
  </si>
  <si>
    <r>
      <t>Обеспечение потребности населения в перевозках пассажиров на социально значимых маршрутах - 25,9</t>
    </r>
    <r>
      <rPr>
        <sz val="13"/>
        <color theme="1"/>
        <rFont val="Times New Roman"/>
        <family val="1"/>
        <charset val="204"/>
      </rPr>
      <t>, в том числе:</t>
    </r>
    <r>
      <rPr>
        <b/>
        <sz val="13"/>
        <color theme="1"/>
        <rFont val="Times New Roman"/>
        <family val="1"/>
        <charset val="204"/>
      </rPr>
      <t xml:space="preserve"> </t>
    </r>
    <r>
      <rPr>
        <sz val="13"/>
        <color theme="1"/>
        <rFont val="Times New Roman"/>
        <family val="1"/>
        <charset val="204"/>
      </rPr>
      <t xml:space="preserve">Организация межмуниципального транспортного обслуживания населения - Выполнение пассажиро-перевозок по регулируемым тарифам на маршрутах:                                                                                                                                                                                                                                                                          №501 «п.Усть-Абакан – а.Чарков – а.Ах-Хол» - 25,9                                                                                                                                                                                                                       </t>
    </r>
  </si>
  <si>
    <t xml:space="preserve">Мероприятия в сфере развития торговли запланированы на 4 квартал 2019г. </t>
  </si>
  <si>
    <t xml:space="preserve">Мероприятия в сфере развития торговли заплпнированы на 4 квартал 2019г. </t>
  </si>
  <si>
    <t>Главный специалист экономического отдела</t>
  </si>
  <si>
    <t>Управления финансов и экономики администрации Усть-Абаканского района</t>
  </si>
  <si>
    <t>за 9 месяцев 2019 года.</t>
  </si>
  <si>
    <t xml:space="preserve"> о реализации муниципальных программ, действующих на территории Усть-Абаканского района Республики Хакасия за 9 месяцев 2019 года.</t>
  </si>
  <si>
    <t>Кредиторская задолженность, в т.ч. по заработной плате за сентябрь 2019 г.</t>
  </si>
  <si>
    <t>Приобретено 261,9 м2 жилья</t>
  </si>
  <si>
    <r>
      <t>1.2. Межбюджетные трансферты - всего</t>
    </r>
    <r>
      <rPr>
        <sz val="8"/>
        <rFont val="Times New Roman"/>
        <family val="1"/>
        <charset val="204"/>
      </rPr>
      <t xml:space="preserve"> (РФ+РХ+ВР 540 Иные межбюджетные трансферты)   </t>
    </r>
    <r>
      <rPr>
        <b/>
        <sz val="12"/>
        <rFont val="Times New Roman"/>
        <family val="1"/>
        <charset val="204"/>
      </rPr>
      <t xml:space="preserve">       </t>
    </r>
  </si>
  <si>
    <t>Выдача тех.условий по телефонизации и подключ.к сети интернет д/с на 120 мест с.Калинино-9,4; Строит-во школы в д. Чапаево-20654,0; стройконтроль-84,6</t>
  </si>
  <si>
    <t>Процент финансирования к плану на год</t>
  </si>
  <si>
    <t>Процент кассовых расходов к плану на год</t>
  </si>
  <si>
    <t>Процент фактических расходов к плану на год</t>
  </si>
  <si>
    <t>Низкий уровень выполнения мероприятий обусловлен отсутствием финансирования и  проведение мероприятий предусмотрено на 4 квартал 2019 года.</t>
  </si>
  <si>
    <t>Низкий уровень выполнения мероприятий обусловлено отсутствием финансирования и тем, что проведение мероприятий предусмотрено на 4 квартал 2019 года, а так же вовремя не были предоставлены документы для оплаты.</t>
  </si>
  <si>
    <t>Низкий уровень выполнения мероприятий обусловлен тем, что проведение мероприятий предусмотрено на 4 квартал 2019, а так же наличием кредиторской задолженности</t>
  </si>
  <si>
    <t>Низкий уровень выполнения мероприятий обусловлен тем, что проведение мероприятий предусмотрено на 4 квартал 2019 года.</t>
  </si>
  <si>
    <r>
      <t xml:space="preserve">1.2. Межбюджетные трансферты - всего  </t>
    </r>
    <r>
      <rPr>
        <i/>
        <sz val="12"/>
        <color theme="1"/>
        <rFont val="Times New Roman"/>
        <family val="1"/>
        <charset val="204"/>
      </rPr>
      <t xml:space="preserve">РЕСПУБЛИКАНСКИЙ и ФЕДЕРАЛЬНЫЙ бюджет         </t>
    </r>
    <r>
      <rPr>
        <sz val="12"/>
        <color theme="1"/>
        <rFont val="Times New Roman"/>
        <family val="1"/>
        <charset val="204"/>
      </rPr>
      <t xml:space="preserve"> </t>
    </r>
  </si>
  <si>
    <t>Отсутствие финансирования из республиканского бюджета РХ, выполнение капитального ремонта в з/л "Дружба" планируется на 4 кв. 2019 г</t>
  </si>
  <si>
    <r>
      <rPr>
        <b/>
        <sz val="13"/>
        <rFont val="Times New Roman"/>
        <family val="1"/>
        <charset val="204"/>
      </rPr>
      <t xml:space="preserve">1.Обеспечение благоустроенным жильем молодых семей и молодых специалистов, проживающих в сельской местности - </t>
    </r>
    <r>
      <rPr>
        <sz val="13"/>
        <rFont val="Times New Roman"/>
        <family val="1"/>
        <charset val="204"/>
      </rPr>
      <t xml:space="preserve">3476,3 из них: </t>
    </r>
    <r>
      <rPr>
        <b/>
        <sz val="13"/>
        <rFont val="Times New Roman"/>
        <family val="1"/>
        <charset val="204"/>
      </rPr>
      <t>650,4 (МБ), 254,5 (РХ), 2571,4 (РФ)</t>
    </r>
    <r>
      <rPr>
        <sz val="13"/>
        <rFont val="Times New Roman"/>
        <family val="1"/>
        <charset val="204"/>
      </rPr>
      <t xml:space="preserve">, общая площадь приобретенного жилья составила - 261,9 кв.м., в том числе по категориям:                                                                                                                                                                           - "Молодые семьи и молодые специалисты" 3 чел. - 2727,1, из них: 510,3 (МБ); 199,6 (РХ); 2017,3 (РФ) - общая площадь приобретенного жилья составила - 206,9 кв.м.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"Граждане" 1 чел. - 749,1, из них: 140,2 (МБ); 54,8 (РХ); 554,1 (РФ) общая площадь приобретенного жилья составила - 55,0 кв.м.                                                                                                                                                                      
</t>
    </r>
  </si>
  <si>
    <t>1.Проведение неотложных аварийно-восстановительных работ по ликвидации чрезвычайной ситуации, вязанной с прохождением на территории Усть-Абаканского района опасных метеорологических явлений в виде сильного ветра.                                                                                                            2.Мероприятия по защите населения от чрезвычайных ситуаций, пожарной безопасности и безопасности на водных объектах</t>
  </si>
  <si>
    <t>1. Всемирный день борьбы против наркотиков «Скажи наркотикам нет».
2. Месячник по профилактике асоциального поведения несовершеннолетних
3. Районный конкурс «Сегодня модно быть здоровым»
4. Приобретение тест-систем</t>
  </si>
  <si>
    <t>Кредиторская задолженность 3 тыс.руб.  районный конкурс «Сегодня модно быть здоровым»</t>
  </si>
  <si>
    <t>Финансирование производилось по фактическим расходам, согласно поданным заявкам.</t>
  </si>
  <si>
    <r>
      <t>Мероприятия по повышению безопасности дорожного движения - 28,9</t>
    </r>
    <r>
      <rPr>
        <sz val="13"/>
        <rFont val="Times New Roman"/>
        <family val="1"/>
        <charset val="204"/>
      </rPr>
      <t xml:space="preserve">, из них:                                                                                      ^Освоение общеразвивающей программы «Безопасные дороги на базе РЦДО «Лаборатория безопасности» - 1,2;                                                                     ^Выездная акция «Безопасность на улицах города» - 9,4;                                                                                                                                                                               ^Профилактическое мероприятие «Дорожный марафон» - 3,2;                                                                                                                                                        ^Районный конкурс – соревнование юных велосипедистов «Безопасное колесо - 2019» - 15,1.                           </t>
    </r>
  </si>
  <si>
    <r>
      <rPr>
        <b/>
        <sz val="13"/>
        <color theme="1"/>
        <rFont val="Times New Roman"/>
        <family val="1"/>
        <charset val="204"/>
      </rPr>
      <t>Содействие в обеспеченности жилыми помещениями молодых семей:</t>
    </r>
    <r>
      <rPr>
        <sz val="13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^Произведена выплата молодым семьям - 3 семьи. </t>
    </r>
    <r>
      <rPr>
        <b/>
        <sz val="13"/>
        <color theme="1"/>
        <rFont val="Times New Roman"/>
        <family val="1"/>
        <charset val="204"/>
      </rPr>
      <t>512,0 (РБ), 375,6 (РХ), 1004,5 (РФ)</t>
    </r>
    <r>
      <rPr>
        <sz val="13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^Выдано свидетельств в 2019 году - 3 шт.                                                                                                                                 ^Проведение консультаций молодым семьям - 28 шт.                                                                                                                                                                                        
^Формирование списков молодых семей для участия в Программе в 2020 г. 
^Прием и оформление документов - 6 семьи.                                                                                                                                                                                                              </t>
    </r>
  </si>
  <si>
    <t>Перечислена субсидия 3-м молодым семьям на обеспечение жильем</t>
  </si>
  <si>
    <r>
      <rPr>
        <b/>
        <sz val="13"/>
        <color theme="1"/>
        <rFont val="Times New Roman"/>
        <family val="1"/>
        <charset val="204"/>
      </rPr>
      <t>Обеспечение деятельности органов местного самоуправления</t>
    </r>
    <r>
      <rPr>
        <sz val="13"/>
        <color theme="1"/>
        <rFont val="Times New Roman"/>
        <family val="1"/>
        <charset val="204"/>
      </rPr>
      <t xml:space="preserve"> </t>
    </r>
    <r>
      <rPr>
        <b/>
        <sz val="13"/>
        <color theme="1"/>
        <rFont val="Times New Roman"/>
        <family val="1"/>
        <charset val="204"/>
      </rPr>
      <t>- 5962,4,</t>
    </r>
    <r>
      <rPr>
        <sz val="13"/>
        <color theme="1"/>
        <rFont val="Times New Roman"/>
        <family val="1"/>
        <charset val="204"/>
      </rPr>
      <t xml:space="preserve"> в том числе: заработная плата - 3750,6; социальные пособия и компенсации персоналу - 1,4; прочие несоциальные выплаты персоналу - 0,5; страховые взносы - 1088,9; услуги связи - 78,9; коммунальные услуги - 103,0; работы, услуги по содержанию имущества - 138,5; прочие работы, услуги - 417,2; страхование - 3,9; увеличение стоимости основных средств - 269,0; увеличение стоимости мат.запасов - 107,3; уплата прочих налогов, сборов и иных платежей - 3,2.</t>
    </r>
  </si>
  <si>
    <t>Строительство и реконструкцию объектов коммунальной инфраструктуры, в том числе разработка ПСД. Капитальный ремонт объектов коммунальной инфраструктуры, в т.ч. разработка ПСД</t>
  </si>
  <si>
    <t>Финансирование производилось согласно заявок по фактически выполненным работам. Выполнение и финансирование оставшихся мероприятий запланировано на 4 квартал 2019 г</t>
  </si>
  <si>
    <t>Субсидии из бюджета РХ на выполнение мероприятий ГП "Чистая вода (2016-2020 годы") направленных на улучшение качества питьевой воды и очистки сточных вод в 2019г. Не выделялись</t>
  </si>
  <si>
    <r>
      <rPr>
        <b/>
        <sz val="13"/>
        <color theme="1"/>
        <rFont val="Times New Roman"/>
        <family val="1"/>
        <charset val="204"/>
      </rPr>
      <t>1.Обеспечение деятельности УИО - 8750,5</t>
    </r>
    <r>
      <rPr>
        <sz val="13"/>
        <color theme="1"/>
        <rFont val="Times New Roman"/>
        <family val="1"/>
        <charset val="204"/>
      </rPr>
      <t xml:space="preserve"> в том числе: заработная плата - 4873,5; начисления на выплаты по оплате труда - 1481,4; командировочные расходы - 34,5; услуги связи - 137,3; конверты - 92,4; транспортные услуги - 67,2; работы, услуги по содержанию имущества - 429,1; прочие работы, услуги - </t>
    </r>
    <r>
      <rPr>
        <sz val="13"/>
        <rFont val="Times New Roman"/>
        <family val="1"/>
        <charset val="204"/>
      </rPr>
      <t>800,1</t>
    </r>
    <r>
      <rPr>
        <sz val="13"/>
        <color theme="1"/>
        <rFont val="Times New Roman"/>
        <family val="1"/>
        <charset val="204"/>
      </rPr>
      <t xml:space="preserve">;страхование - 6,9; увеличение стоимости основных средств – 505,8; увеличение стоимости материальных запасов - 309,4; пени, транспортный налог, госпошлина - 12,8.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>2.Оценка недвижимости, признание прав и регулирование отношений по государственной и муниципальной собственности - 389,1</t>
    </r>
    <r>
      <rPr>
        <sz val="13"/>
        <rFont val="Times New Roman"/>
        <family val="1"/>
        <charset val="204"/>
      </rPr>
      <t xml:space="preserve">, рыночная оценка объектов недвижимости, в том числе:                                                                               ^Определение рыночной стоимости права на заключение договора аренды земельных участков - 85,0;                                          ^Экономическое обосновние коэффициентов для определения арендной платы земельных участков - 80,0;                                            ^Расходы по содержанию муниципального имущества-148,6;                                                                                                                ^Услуги по оценки имущества-65,5;                                                                                                                                                      ^Независимая техническая экспертиза - 10,0.                        </t>
    </r>
    <r>
      <rPr>
        <b/>
        <sz val="12"/>
        <rFont val="Times New Roman"/>
        <family val="1"/>
        <charset val="204"/>
      </rPr>
      <t/>
    </r>
  </si>
  <si>
    <r>
      <rPr>
        <b/>
        <sz val="13"/>
        <rFont val="Times New Roman"/>
        <family val="1"/>
        <charset val="204"/>
      </rPr>
      <t xml:space="preserve">1.Создание общих условий функционирования сельского хозяйства - 30,0, из них:                                                                             </t>
    </r>
    <r>
      <rPr>
        <sz val="13"/>
        <rFont val="Times New Roman"/>
        <family val="1"/>
        <charset val="204"/>
      </rPr>
      <t>^Формирование призового фонда республиканских конно-спортивных соревнований в г.Абакан</t>
    </r>
    <r>
      <rPr>
        <sz val="13"/>
        <color rgb="FFFF0000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 xml:space="preserve">- 30,0;  </t>
    </r>
    <r>
      <rPr>
        <b/>
        <sz val="13"/>
        <rFont val="Times New Roman"/>
        <family val="1"/>
        <charset val="204"/>
      </rPr>
      <t xml:space="preserve">                 2.Обеспечение деятельности органов местного самоуправления - 5254,3,</t>
    </r>
    <r>
      <rPr>
        <sz val="13"/>
        <rFont val="Times New Roman"/>
        <family val="1"/>
        <charset val="204"/>
      </rPr>
      <t xml:space="preserve"> из них: заработная плата - 3197,1; начисления на выплаты по оплате труда - 946,6; услуги связи - 67,9; коммунальные услуги - 417,6; работы, услуги по содержанию имущества - 80,2; прочие работы, услуги - 257,5; увеличение стоимости основных средств - 0,9; увеличение стоимости материальных запасов - 107,5; имущественный и транспортный налог - 26,0; штраф, пени - 153. </t>
    </r>
    <r>
      <rPr>
        <sz val="13"/>
        <color rgb="FFFF0000"/>
        <rFont val="Times New Roman"/>
        <family val="1"/>
        <charset val="204"/>
      </rPr>
      <t xml:space="preserve">                                                                                          </t>
    </r>
    <r>
      <rPr>
        <sz val="13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3</t>
    </r>
    <r>
      <rPr>
        <b/>
        <sz val="13"/>
        <rFont val="Times New Roman"/>
        <family val="1"/>
        <charset val="204"/>
      </rPr>
      <t xml:space="preserve">.Содержание объекта по утилизации - </t>
    </r>
    <r>
      <rPr>
        <sz val="13"/>
        <rFont val="Times New Roman"/>
        <family val="1"/>
        <charset val="204"/>
      </rPr>
      <t xml:space="preserve">714,5, в том числе: </t>
    </r>
    <r>
      <rPr>
        <b/>
        <sz val="13"/>
        <rFont val="Times New Roman"/>
        <family val="1"/>
        <charset val="204"/>
      </rPr>
      <t>146,2 (МБ), 568,3 (РХ),</t>
    </r>
    <r>
      <rPr>
        <sz val="13"/>
        <rFont val="Times New Roman"/>
        <family val="1"/>
        <charset val="204"/>
      </rPr>
      <t xml:space="preserve"> из них: </t>
    </r>
    <r>
      <rPr>
        <b/>
        <sz val="13"/>
        <rFont val="Times New Roman"/>
        <family val="1"/>
        <charset val="204"/>
      </rPr>
      <t xml:space="preserve">                                                                                                            ^</t>
    </r>
    <r>
      <rPr>
        <sz val="13"/>
        <rFont val="Times New Roman"/>
        <family val="1"/>
        <charset val="204"/>
      </rPr>
      <t xml:space="preserve">Охрана биотермической ямы </t>
    </r>
    <r>
      <rPr>
        <b/>
        <sz val="13"/>
        <rFont val="Times New Roman"/>
        <family val="1"/>
        <charset val="204"/>
      </rPr>
      <t xml:space="preserve">- </t>
    </r>
    <r>
      <rPr>
        <sz val="13"/>
        <rFont val="Times New Roman"/>
        <family val="1"/>
        <charset val="204"/>
      </rPr>
      <t xml:space="preserve">146,7 (заработная плата согласно договора);                                                                                 ^Осуществление отдельных государственных полномочий по предупреждению и ликвидации болезней животных - 568,3 (РХ): заработная плата - 348,2; страховые взносы - 105,2; прочие работы, услуги - 3,4; увеличение стоимости материальных запасов - 111,5.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</si>
  <si>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Проведенные обучающие мероприятия для предпринимателей (семинар продолжительностью 4 часа- 30.04.2019г., тренинг - 28.08.2019г.) оплатил Фонд развития Хакасии.  </t>
  </si>
  <si>
    <t>Мероприятия в сфере поддержки малого и среднего предпринимательства (проведение конкурса «Предприниматель 2018 года»)</t>
  </si>
  <si>
    <r>
      <rPr>
        <b/>
        <sz val="13"/>
        <rFont val="Times New Roman"/>
        <family val="1"/>
        <charset val="204"/>
      </rPr>
      <t xml:space="preserve">Мероприятия в сфере поддержки малого и среднего предпринимательства </t>
    </r>
    <r>
      <rPr>
        <sz val="13"/>
        <rFont val="Times New Roman"/>
        <family val="1"/>
        <charset val="204"/>
      </rPr>
      <t xml:space="preserve">                                                                                                ^ Организация и проведение районного конкурса «Предприниматель 2018 года»</t>
    </r>
  </si>
  <si>
    <r>
      <rPr>
        <b/>
        <sz val="13"/>
        <color theme="1"/>
        <rFont val="Times New Roman"/>
        <family val="1"/>
        <charset val="204"/>
      </rPr>
      <t>Поддержка граждан старшего поколения -</t>
    </r>
    <r>
      <rPr>
        <sz val="13"/>
        <color theme="1"/>
        <rFont val="Times New Roman"/>
        <family val="1"/>
        <charset val="204"/>
      </rPr>
      <t xml:space="preserve"> 278,4</t>
    </r>
    <r>
      <rPr>
        <b/>
        <sz val="13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1. Предоставление Усть-Абаканскому районному обществу ветеранов финансовой поддержки на осуществление уставной деятельности </t>
    </r>
    <r>
      <rPr>
        <sz val="13"/>
        <color theme="1"/>
        <rFont val="Times New Roman"/>
        <family val="1"/>
        <charset val="204"/>
      </rPr>
      <t xml:space="preserve">- </t>
    </r>
    <r>
      <rPr>
        <b/>
        <sz val="13"/>
        <color theme="1"/>
        <rFont val="Times New Roman"/>
        <family val="1"/>
        <charset val="204"/>
      </rPr>
      <t>260,4</t>
    </r>
    <r>
      <rPr>
        <sz val="13"/>
        <color theme="1"/>
        <rFont val="Times New Roman"/>
        <family val="1"/>
        <charset val="204"/>
      </rPr>
      <t xml:space="preserve">, в том числе: заработная плата - 184,6; страховые взносы - 55,7; услуги связи - 15,5; услуги банка - 4,6.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color theme="1"/>
        <rFont val="Times New Roman"/>
        <family val="1"/>
        <charset val="204"/>
      </rPr>
      <t xml:space="preserve"> 2. Мероприятия в области системы реабилитации и социальной интеграции ветеранов и инвалидов - 18,0</t>
    </r>
    <r>
      <rPr>
        <sz val="13"/>
        <color theme="1"/>
        <rFont val="Times New Roman"/>
        <family val="1"/>
        <charset val="204"/>
      </rPr>
      <t xml:space="preserve"> в том числе: культурно-массовые мероприятии к Дню 8-е Марта - 4,0; к Дню Победы - 7,0; к Дню пожилого человека - 7,0
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/>
    </r>
  </si>
  <si>
    <t>Выполнение мероприятий по сохранению и развитию малых, отдаленных и иных сел в 2019 году производиться не будет по причине отсутствия субсидии на софинансирование мероприятий из Республиканского бюджета Республики Хакасия</t>
  </si>
  <si>
    <r>
      <rPr>
        <b/>
        <sz val="13"/>
        <rFont val="Times New Roman"/>
        <family val="1"/>
        <charset val="204"/>
      </rPr>
      <t>1. Повышение комфортности проживания на территории малых, отдаленных и иных сел</t>
    </r>
    <r>
      <rPr>
        <sz val="13"/>
        <rFont val="Times New Roman"/>
        <family val="1"/>
        <charset val="204"/>
      </rPr>
      <t xml:space="preserve">:                                                                                              Проведение мероприятий не требующих финансирования:  Выездная библиотека - 1 раз в месяц, проведение культурно-массовых мероприятий. 
Выполнение мероприятий по сохранению и развитию малых, отдаленных и иных сел в 2019 году производиться не будет по причине отсутствия субсидии на софинансирование мероприятий из Республиканского бюджета Республики Хакасия
</t>
    </r>
  </si>
  <si>
    <r>
      <t>1.Обеспечение деятельности подведомственных учреждений (муниципальное автономное учреждение «Усть-Абаканский загородный лагерь Дружба» - 2193,7</t>
    </r>
    <r>
      <rPr>
        <sz val="13"/>
        <rFont val="Times New Roman"/>
        <family val="1"/>
        <charset val="204"/>
      </rPr>
      <t xml:space="preserve">, Субсидии на выполнения муниципального задания за счет средств районного бюджета: оплата труда - 1224,5; коммунальные услуги - 115,4; услуги по содержанию имущества - 519,1; прочие услуги - 77,8; прочие расходы - 70,1; приобретение мат.запасов - 186,8.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 xml:space="preserve">2.Капитальный ремонт в муниципальных учреждениях, в том числе проектно-сметная документация - 45,0 </t>
    </r>
    <r>
      <rPr>
        <sz val="13"/>
        <rFont val="Times New Roman"/>
        <family val="1"/>
        <charset val="204"/>
      </rPr>
      <t xml:space="preserve">ПСД на капитальный ремонт кровли з/л Дружба.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 xml:space="preserve">3.Мероприятия по организации отдыха, оздоровления и занятости несовершеннолетних - 512,7, </t>
    </r>
    <r>
      <rPr>
        <sz val="13"/>
        <rFont val="Times New Roman"/>
        <family val="1"/>
        <charset val="204"/>
      </rPr>
      <t xml:space="preserve">в том числе: Организация временного трудоустройства несовершеннолетних граждан в свободное от учебы время (в том числе состоящие на учете в КДН) - 8 учр. (23 реб.) - 153,7; трудовой отряд "СУЭК" оплата труда несовершеннолетних МБОУ "Усть-Абаканская СОШ" (24 чел.) - 241,2, оплата бригадиров - 37,1, на организацию деятельности трудового отряда - 75,9; лагерь труда и отдыха - 4,8 (питание)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/>
    </r>
  </si>
  <si>
    <r>
      <rPr>
        <b/>
        <sz val="13"/>
        <rFont val="Times New Roman"/>
        <family val="1"/>
        <charset val="204"/>
      </rPr>
      <t xml:space="preserve">1. Социальные выплаты гражданам, в соответствии с действующим законодательством - </t>
    </r>
    <r>
      <rPr>
        <sz val="13"/>
        <rFont val="Times New Roman"/>
        <family val="1"/>
        <charset val="204"/>
      </rPr>
      <t xml:space="preserve">3952,3, из них: </t>
    </r>
    <r>
      <rPr>
        <b/>
        <sz val="13"/>
        <rFont val="Times New Roman"/>
        <family val="1"/>
        <charset val="204"/>
      </rPr>
      <t xml:space="preserve">3446,6 (МБ), 505,7 (РХ)                                                                                                                            </t>
    </r>
    <r>
      <rPr>
        <sz val="13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^Доплаты к пенсиям муниципальным служащим - 3185,1;                                                                                                                                                  ^Оказание материальной помощи малообеспеченным категориям населения - 110,2 (15 чел.);                                                                                                                 ^Обеспечение мер социальной поддержки специалистов культуры, проживающих в сельской местности - 54,3 (компенсация за комунальные услуги пенсионерам);                                                                                                                                                                                                           ^Оказание адресной помощи малоимущим гражданам, пострадавшим от пожара, а также ремонт и восстановление отопительных печей и ветхих отопительных сетей, находящихся в пожароопасном состоянии - 97,0 (10 чел);                                                                                                                                                                                    ^Социальной поддержки работников муниципальных организаций культуры, работающих и проживающих в сельских населенных пунктах, поселках городского типа - 505,7 (РХ) (компенсация за комунальные услуги);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>2.Осуществление государственных полномочий по выплатам гражданам, имеющим детей - 2795,2 (РХ) ^</t>
    </r>
    <r>
      <rPr>
        <sz val="13"/>
        <rFont val="Times New Roman"/>
        <family val="1"/>
        <charset val="204"/>
      </rPr>
      <t>Компенсация части родительской платы за присмотр и уход за ребенком в муниципальных образовательных организациях</t>
    </r>
  </si>
  <si>
    <t>Финансирование производилось по фактическим расходам. На 01.10.2019 имеется кредиторская задолженность Республиканского бюджета РХ</t>
  </si>
  <si>
    <r>
      <t xml:space="preserve">1.Осуществление государственных полномочий по организации и осуществлению деятельности по опеке и попечительству - 3529,6 (РХ): </t>
    </r>
    <r>
      <rPr>
        <sz val="13"/>
        <rFont val="Times New Roman"/>
        <family val="1"/>
        <charset val="204"/>
      </rPr>
      <t xml:space="preserve">субсидии на выполнения муниципального задания из средств республиканского бюджета: на оплату труда - 3116,0; услуги связи - 96,8; коммунальные услуги - 30,0; аренда - 147,7; услуги по содержанию имущества - 28,7; прочие услуги – 9,2; прочие расходы - 36,5; приобретение материальных запасов - 64,7.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>2.Предоставление ежемесячных денежных выплат на содержание детей-сирот и детей, оставшихся без попечения родителей в семье опекуна и приёмной семье, а также вознаграждение, причитающееся приёмному родителю - 30 866,9 (РХ),</t>
    </r>
    <r>
      <rPr>
        <sz val="13"/>
        <rFont val="Times New Roman"/>
        <family val="1"/>
        <charset val="204"/>
      </rPr>
      <t xml:space="preserve"> в том числе: Опекунское пособие 267 реб. - 18825,5; вознаграждение приемным семьям 64 чел. - 12041,4.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 xml:space="preserve">3.Предоставление жилых помещений детям-сиротам и детям, оставшимся безе попечения родителей, лицам из их числа по договорам найма специализированных жилых помещений - </t>
    </r>
    <r>
      <rPr>
        <sz val="13"/>
        <rFont val="Times New Roman"/>
        <family val="1"/>
        <charset val="204"/>
      </rPr>
      <t xml:space="preserve">7543,8, в том числе: ^Оплата за приобретение 6 квартир - </t>
    </r>
    <r>
      <rPr>
        <b/>
        <sz val="13"/>
        <rFont val="Times New Roman"/>
        <family val="1"/>
        <charset val="204"/>
      </rPr>
      <t xml:space="preserve">4164,2 (РХ), 3379,6 (РФ). </t>
    </r>
    <r>
      <rPr>
        <sz val="13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/>
    </r>
  </si>
  <si>
    <t xml:space="preserve">Кредиторская задолженность на 01.10.2019 составляет - 2 592,0 тыс. руб.(за 2 кв), планируется приобретение 1 кватиры в октябре на сумму 1 220,0 тыс.руб. </t>
  </si>
  <si>
    <t>Образование кредиторской задолженности с мая 2019 года по сентябрь 2019 года</t>
  </si>
  <si>
    <r>
      <rPr>
        <b/>
        <sz val="13"/>
        <color theme="1"/>
        <rFont val="Times New Roman"/>
        <family val="1"/>
        <charset val="204"/>
      </rPr>
      <t>3.Мероприятия в сфере развития земельно-имущественных отношений - 155,0</t>
    </r>
    <r>
      <rPr>
        <sz val="13"/>
        <color theme="1"/>
        <rFont val="Times New Roman"/>
        <family val="1"/>
        <charset val="204"/>
      </rPr>
      <t xml:space="preserve">, в том числе:                                                      ^Межевание земельного участка, ал Райков, ул.30 лет Победы, уч.18 - 2,5;                                                                                                                     ^Межевание земельного участка, рп Усть-Абакан,ул.Гидролизная - 6,0;                                                                                              ^Межевание земельного участка, рп Усть-Абакан,ул.Октябрьская (участок предач. для разм.библиотеки) - 6,0;                           ^Межевание земельного участка, рп Усть-Абакан,ул.Октябрьская, 32 - 5,0;                                                                                              ^Кадастровые работы по образованию и постановке на государственный учет земельных участков - 135,5.                                                                                         
</t>
    </r>
    <r>
      <rPr>
        <b/>
        <sz val="13"/>
        <color theme="1"/>
        <rFont val="Times New Roman"/>
        <family val="1"/>
        <charset val="204"/>
      </rPr>
      <t/>
    </r>
  </si>
  <si>
    <r>
      <rPr>
        <b/>
        <sz val="13"/>
        <rFont val="Times New Roman"/>
        <family val="1"/>
        <charset val="204"/>
      </rPr>
      <t xml:space="preserve">Развитие дошкольного образования: </t>
    </r>
    <r>
      <rPr>
        <sz val="13"/>
        <rFont val="Times New Roman"/>
        <family val="1"/>
        <charset val="204"/>
      </rPr>
      <t xml:space="preserve">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>1.Обеспечение деятельности подведомственных учреждений (Дошкольные организации)</t>
    </r>
    <r>
      <rPr>
        <sz val="13"/>
        <rFont val="Times New Roman"/>
        <family val="1"/>
        <charset val="204"/>
      </rPr>
      <t xml:space="preserve"> </t>
    </r>
    <r>
      <rPr>
        <b/>
        <sz val="13"/>
        <rFont val="Times New Roman"/>
        <family val="1"/>
        <charset val="204"/>
      </rPr>
      <t>- 27736,2</t>
    </r>
    <r>
      <rPr>
        <sz val="13"/>
        <rFont val="Times New Roman"/>
        <family val="1"/>
        <charset val="204"/>
      </rPr>
      <t xml:space="preserve">, из них: Расходы на выполнения муниципального задания из средств районного бюджета: оплата труда - 17614,5; услуги связи - 34,3; транспортные услуги - 152,0; коммунальные услуги - 5199,1; услуги по сод.имущества - 1374,6; прочие услуги - 536,9; прочие расходы - 2139,0; приобретение основных средств - 215,2; приобретение мат.запасов - 470,6.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 xml:space="preserve">       </t>
    </r>
    <r>
      <rPr>
        <sz val="13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</si>
  <si>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r>
      <rPr>
        <b/>
        <sz val="13"/>
        <rFont val="Times New Roman"/>
        <family val="1"/>
        <charset val="204"/>
      </rPr>
      <t>2.Строительство, реконструкция объектов муниципальной собственности, в том числе разработка проектно-сметной документации - 170,4,</t>
    </r>
    <r>
      <rPr>
        <sz val="13"/>
        <rFont val="Times New Roman"/>
        <family val="1"/>
        <charset val="204"/>
      </rPr>
      <t xml:space="preserve"> из них: земельный налог за участок под строительство детского сада с.Калинино - 161,0; выдача тех.условий по телефонизации и подключение к сети интернет дет/сада на 120 мест с.Калинино - 9,4. </t>
    </r>
  </si>
  <si>
    <r>
      <rPr>
        <b/>
        <sz val="13"/>
        <rFont val="Times New Roman"/>
        <family val="1"/>
        <charset val="204"/>
      </rPr>
      <t>3.Капитальный ремонт в муниципальных учреждениях, в том числе проектно-сметная документация - 170,3</t>
    </r>
    <r>
      <rPr>
        <sz val="13"/>
        <rFont val="Times New Roman"/>
        <family val="1"/>
        <charset val="204"/>
      </rPr>
      <t xml:space="preserve"> ПСД на кап.ремонт кровли д/с Ласточка</t>
    </r>
  </si>
  <si>
    <r>
      <rPr>
        <b/>
        <sz val="13"/>
        <rFont val="Times New Roman"/>
        <family val="1"/>
        <charset val="204"/>
      </rPr>
      <t>4.Мероприятия по развитию дошкольного образования - 1768,8</t>
    </r>
    <r>
      <rPr>
        <sz val="13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^Приобретение оборудования и инвентаря для пищеблоков - 133,7 (д/с Рябинушка-65,4, д/с Родничок-59,1, д/с Ласточка - 9,2);                                                                                                                                                                                                                                                                                                                                  ^Приобретение оборудования для мед.кабинетов - 78,0 (д/с Ромашка);                                                                                                      ^Приобретение огнетушителей и противопожарных знаков - 5,0 (д/с Солнышко-1,7, д/с Ромашка-3,3);                                                                                      ^Испытание пожарных кранов и лестниц,огражд.кровли - 22,0 (д/с Ромашка-19,2; д/с Рябинушка-2,8);                                                ^Огнезащитная обработка дерев.конструкций кровли - 64,3 (д/с Ромашка);                                                                                       ^Проверка качества огнезащитной обработки дерев.конструкций - 11,0 (д/с Рябинушка-4,0; д/с Солнышко-3,0; д/с Родничок-4,0);                                                                                                                                                                           ^Антитеррористическая безопасность: установка систем видеонаблюдения, дооборудование системы видеонаблюдения - 53,7 (д/с Ласточка-49,4, д/с Родничок-4,3);                                                                                                                                                                                                                              ^Приобретение спец.одежды - 25,3 (д/с Аленушка-10,2; д/с Солнышко-15,1);                                                                                               ^Монтаж системы оповещения - 36,6 (д/с Аленушка);                                                                                                                          ^Обучение по охране труда - 20,6 (д/с Ромашка-7,3; д/с Родничок-2,0; д/с Радуга-5,3; д/с Рябинушка-6,0);                                     ^Замена окон - 250,0 (д/с Солнышко);                                                                                                                                        ^Спец. оценка условий труда - 19,5 (д/с Солнышко);                                                                                                                   ^Ремонт помещений - 691,2 (д/с Солнышко-230,0; д/с Рябинушка-211,2; д/с Ромашка-250,0т.руб);                                        ^Приобретение мебели в группу -75,8 (д/с Родничок);                                                                                                              ^Ремонт освещения - 282,1 (д/с Солнышко-19,2; д/с Радуга-262,9).                                                                                                                                                                    </t>
    </r>
  </si>
  <si>
    <r>
      <rPr>
        <b/>
        <sz val="13"/>
        <rFont val="Times New Roman"/>
        <family val="1"/>
        <charset val="204"/>
      </rPr>
      <t xml:space="preserve">5.Обеспечение государственных гарантий реализации прав на получение общедоступного и бесплатного дошкольного образования - 68095,1 (РХ): </t>
    </r>
    <r>
      <rPr>
        <sz val="13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^Субсидии на выполнения муниципального задания из средств республиканского бюджета: оплата труда - 67182,0; услуги связи - 66,7; прочие услуги - 846,4.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</si>
  <si>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3"/>
        <rFont val="Times New Roman"/>
        <family val="1"/>
        <charset val="204"/>
      </rPr>
      <t xml:space="preserve">Развитие начального общего, основного общего, среднего общего образования:   </t>
    </r>
    <r>
      <rPr>
        <sz val="13"/>
        <rFont val="Times New Roman"/>
        <family val="1"/>
        <charset val="204"/>
      </rPr>
      <t xml:space="preserve">                                                        </t>
    </r>
    <r>
      <rPr>
        <b/>
        <sz val="13"/>
        <rFont val="Times New Roman"/>
        <family val="1"/>
        <charset val="204"/>
      </rPr>
      <t>1.Обеспечение деятельности подведомственных учреждений (Общеобразовательные организации) - 60203,4:</t>
    </r>
    <r>
      <rPr>
        <sz val="13"/>
        <rFont val="Times New Roman"/>
        <family val="1"/>
        <charset val="204"/>
      </rPr>
      <t xml:space="preserve"> из них: Расходы на выполнения муниципального задания из средств районного бюджета: оплата труда - 7703,1; услуги связи - 148,4; транспортные услуги - 1762,1; коммунальные услуги - 23094,5; аренда - 47,8; услуги по содержанию имущества - 6842,0; прочие услуги - 2083,4; прочие расходы - 11066,0; приобретение основных средств - 421,0; приобретение материальных запасов - 7035,0.</t>
    </r>
  </si>
  <si>
    <r>
      <t xml:space="preserve">2.Строительство, реконструкция объектов муниципальной собственности, в том числе разработка проектно-сметной документации - 129,4 </t>
    </r>
    <r>
      <rPr>
        <sz val="13"/>
        <rFont val="Times New Roman"/>
        <family val="1"/>
        <charset val="204"/>
      </rPr>
      <t>Земельный налог за участок под строительство школы д.Чапаево</t>
    </r>
  </si>
  <si>
    <r>
      <rPr>
        <b/>
        <sz val="13"/>
        <rFont val="Times New Roman"/>
        <family val="1"/>
        <charset val="204"/>
      </rPr>
      <t>3. Капитальный ремонт в муниципальных учреждениях, в том числе проектно-сметная документация - 3412,4</t>
    </r>
    <r>
      <rPr>
        <sz val="13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^ПСД на капитальный ремонт спортивного зала - 280,0 (Доможаковская СОШ-100,00; Солнечная СОШ-180,0);                                                       ^Гос.экспертиза ПСД на капитальный ремонт спортивного зала - 166,7 (Доможаковская СОШ);                                                                                     ^Проверка ПСД на капитальный ремонт спортивного зала - 2,9 (Расцветская СОШ);                                                                               ^Капитальный ремонт кровли Усть-Абаканская СОШ (корпус 1) - 1261,4 (КтЗ 2018г);                                                                                                                                                    ^Капитальный ремонт здания (часть крыла) В-Биджинская СОШ - 1306,4 (КтЗ 2018г);                                         </t>
    </r>
    <r>
      <rPr>
        <sz val="13"/>
        <color rgb="FFFF0000"/>
        <rFont val="Times New Roman"/>
        <family val="1"/>
        <charset val="204"/>
      </rPr>
      <t xml:space="preserve">                 </t>
    </r>
    <r>
      <rPr>
        <sz val="13"/>
        <rFont val="Times New Roman"/>
        <family val="1"/>
        <charset val="204"/>
      </rPr>
      <t>^ПСД на капитальный ремонт туалетов - 395,0 (В-Биджинская СОШ-198,0;  Весенненская СОШ-197,0).</t>
    </r>
    <r>
      <rPr>
        <sz val="13"/>
        <color rgb="FFFF0000"/>
        <rFont val="Times New Roman"/>
        <family val="1"/>
        <charset val="204"/>
      </rPr>
      <t xml:space="preserve">    </t>
    </r>
  </si>
  <si>
    <t xml:space="preserve">^Приобретение спец.одежды - 11,1 (Росток);                                                                                                                                                                ^Приобретение мебели в группу - 41,5 (д/с: Красноозерная ООШ-20,5; Весенненская СОШ-21,0);                                                                                                                      ^Ремонт кровли - 397,7 (У-Абаканская СОШ);                                                                                                                                ^Ремонт столовой - 383,3 (В-Биджинская СОШ);                                                                                                                                                                                      ^Монтаж вентиляции - 200,8 (В-Биджинская СОШ-110,2; Сапоговская СОШ-90,6);                                                                ^Теневые навесы на участках д/с - 524,4 (Сапоговская СОШ);                                                                                                        ^Монтаж системы оповещения и контроля - 3728,2 (Калининская СОШ-326,5; Расцветская СОШ-187,1; Солнечная СОШ-202,7; ОШИ-169,9; У-Абаканская СОШ-629,3; Росток-139,3; Опытненская СОШ-170,0; Красноозерная ООШ-80,8; Сапоговская СОШ-277,6; Райковская СОШ-217,7; Московская СОШ-186,2; Доможаковская СОШ-202,5; Весенненская СОШ-184,6; В-Биджинская СОШ-192,0; Чарковская СОШИ-225,3; Усть-Бюрская СОШ-184,3; Чапаевская ООШ-152,4);                                                                                                                                                          ^Ремонт дымовой трубы - 396,8 (Чапаевская ООШ);                                                                                                         ^Тепловизионная съемка - 72,0 (Усть-Абаканская СОШ);                                                                                                                                ^Огнезащитная обработка кровли - 219,8 (У-Абаканская СОШ-133,8; Калининская СОШ-59,0; Сапоговская СОШ-27,0);                                                                                                                                                                       ^Испытание качества огнезащитной обработки деревянных конструкций - 48,0 (Усть-Абаканская СОШ-15,0; Усть-Бюрская СОШ-6,0; Росток-4,0; ОШИ-4,0; Красноозерная ООШ-4,0; В-Биджинская СОШ-6,0; Калининская СОШ-6,0; Опытненская СОШ-3,0);                                                                                                                                                                                  ^Испытание пожарных кранов и лестниц, огражд.кровли - 25,5 (Усть-Бюрская СОШ-11,0; Росток-3,2; ОШИ-11,3);                     </t>
  </si>
  <si>
    <r>
      <rPr>
        <b/>
        <sz val="13"/>
        <color theme="1"/>
        <rFont val="Times New Roman"/>
        <family val="1"/>
        <charset val="204"/>
      </rPr>
      <t>5.Обеспечение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- 282996,2 (РХ)</t>
    </r>
    <r>
      <rPr>
        <sz val="13"/>
        <color theme="1"/>
        <rFont val="Times New Roman"/>
        <family val="1"/>
        <charset val="204"/>
      </rPr>
      <t xml:space="preserve">                                                     ^Субсидии на выполнения муниципального задания из средств республиканского бюджета: оплата труда - 278999,9; услуги связи - 325,0; прочие услуги - 1513,3; приобретение основных средств - 1110,4; приобретение материальных запасов - 1047,6.</t>
    </r>
    <r>
      <rPr>
        <b/>
        <sz val="13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</t>
    </r>
    <r>
      <rPr>
        <sz val="13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color theme="1"/>
        <rFont val="Times New Roman"/>
        <family val="1"/>
        <charset val="204"/>
      </rPr>
      <t xml:space="preserve">6. Мероприятия по предоставлению школьного питания и организация школьного питания - </t>
    </r>
    <r>
      <rPr>
        <sz val="13"/>
        <color theme="1"/>
        <rFont val="Times New Roman"/>
        <family val="1"/>
        <charset val="204"/>
      </rPr>
      <t xml:space="preserve">3819,2, из них: 2585 чел.- </t>
    </r>
    <r>
      <rPr>
        <b/>
        <sz val="13"/>
        <color theme="1"/>
        <rFont val="Times New Roman"/>
        <family val="1"/>
        <charset val="204"/>
      </rPr>
      <t>2330,0 (РХ),</t>
    </r>
    <r>
      <rPr>
        <sz val="13"/>
        <color theme="1"/>
        <rFont val="Times New Roman"/>
        <family val="1"/>
        <charset val="204"/>
      </rPr>
      <t xml:space="preserve"> 2585 чел.- </t>
    </r>
    <r>
      <rPr>
        <b/>
        <sz val="13"/>
        <color theme="1"/>
        <rFont val="Times New Roman"/>
        <family val="1"/>
        <charset val="204"/>
      </rPr>
      <t xml:space="preserve">1489,2 (МБ)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/>
    </r>
  </si>
  <si>
    <r>
      <t xml:space="preserve">Региональный проект Республики Хакасия «Успех каждого ребенка»                                                                           1.Создание в общеобразовательных организациях, расположенных в сельской местности, условий для занятий физической культурой и спортом - </t>
    </r>
    <r>
      <rPr>
        <sz val="13"/>
        <color theme="1"/>
        <rFont val="Times New Roman"/>
        <family val="1"/>
        <charset val="204"/>
      </rPr>
      <t>441,9, из них</t>
    </r>
    <r>
      <rPr>
        <b/>
        <sz val="13"/>
        <color theme="1"/>
        <rFont val="Times New Roman"/>
        <family val="1"/>
        <charset val="204"/>
      </rPr>
      <t xml:space="preserve"> 398,1 (РФ), 39,4 (РХ), 4,4 (МБ) </t>
    </r>
    <r>
      <rPr>
        <sz val="13"/>
        <color theme="1"/>
        <rFont val="Times New Roman"/>
        <family val="1"/>
        <charset val="204"/>
      </rPr>
      <t>Капитальный ремонт спортивного зала Доможаковская СОШ.</t>
    </r>
  </si>
  <si>
    <r>
      <rPr>
        <b/>
        <sz val="13"/>
        <color theme="1"/>
        <rFont val="Times New Roman"/>
        <family val="1"/>
        <charset val="204"/>
      </rPr>
      <t>Обеспечение условий развития сферы образования:</t>
    </r>
    <r>
      <rPr>
        <sz val="13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</t>
    </r>
    <r>
      <rPr>
        <b/>
        <sz val="13"/>
        <color theme="1"/>
        <rFont val="Times New Roman"/>
        <family val="1"/>
        <charset val="204"/>
      </rPr>
      <t>1.Органы местного самоуправления - 5011,6</t>
    </r>
    <r>
      <rPr>
        <sz val="13"/>
        <color theme="1"/>
        <rFont val="Times New Roman"/>
        <family val="1"/>
        <charset val="204"/>
      </rPr>
      <t xml:space="preserve">, из них: оплата труда - 4816,4; услуги связи - 35,5; услуги по содержанию имущества - 11,0; прочие услуги - 130,5; приобретение основных средств - 10,0; приобретение материальных запасов - 8,2.                                                                                                                                                                                          </t>
    </r>
    <r>
      <rPr>
        <b/>
        <sz val="13"/>
        <color theme="1"/>
        <rFont val="Times New Roman"/>
        <family val="1"/>
        <charset val="204"/>
      </rPr>
      <t>2.Обеспечение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 - 14996,6,</t>
    </r>
    <r>
      <rPr>
        <sz val="13"/>
        <color theme="1"/>
        <rFont val="Times New Roman"/>
        <family val="1"/>
        <charset val="204"/>
      </rPr>
      <t xml:space="preserve"> из них: оплата труда - 13718,5; услуги связи - 77,1; коммунальные услуги - 286,7; услуги по содержанию имущества - 146,4; прочие услуги - 481,4; прочие расходы - 60,2; приобретение основных средств - 14,9; приобретение материальных запасов - 211,4                                                                                             </t>
    </r>
  </si>
  <si>
    <r>
      <rPr>
        <b/>
        <sz val="13"/>
        <color theme="1"/>
        <rFont val="Times New Roman"/>
        <family val="1"/>
        <charset val="204"/>
      </rPr>
      <t>«Региональный проект Республики Хакасия «Современная школа»                                                                                     1.Создание новых мест в общеобразовательных организациях</t>
    </r>
    <r>
      <rPr>
        <sz val="13"/>
        <color theme="1"/>
        <rFont val="Times New Roman"/>
        <family val="1"/>
        <charset val="204"/>
      </rPr>
      <t xml:space="preserve"> - 20738,6, из них </t>
    </r>
    <r>
      <rPr>
        <b/>
        <sz val="13"/>
        <color theme="1"/>
        <rFont val="Times New Roman"/>
        <family val="1"/>
        <charset val="204"/>
      </rPr>
      <t>18683,4 (РФ); 1847,8 (РХ); 207,4 (МБ)</t>
    </r>
    <r>
      <rPr>
        <sz val="13"/>
        <color theme="1"/>
        <rFont val="Times New Roman"/>
        <family val="1"/>
        <charset val="204"/>
      </rPr>
      <t xml:space="preserve"> Строительство школы в д. Чапаево - 20654,0; стройконтроль - 84,6.</t>
    </r>
  </si>
  <si>
    <r>
      <rPr>
        <b/>
        <sz val="13"/>
        <rFont val="Times New Roman"/>
        <family val="1"/>
        <charset val="204"/>
      </rPr>
      <t>Развитие системы дополнительного образования детей:</t>
    </r>
    <r>
      <rPr>
        <sz val="13"/>
        <rFont val="Times New Roman"/>
        <family val="1"/>
        <charset val="204"/>
      </rPr>
      <t xml:space="preserve">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>1.Обеспечение деятельности подведомственных учреждений (Центр дополнительного образования) - 15494,8,</t>
    </r>
    <r>
      <rPr>
        <sz val="13"/>
        <rFont val="Times New Roman"/>
        <family val="1"/>
        <charset val="204"/>
      </rPr>
      <t xml:space="preserve"> из них: Расходы на выполнения муниципального задания из средств районного бюджета: оплата труда - 14839,1; услуги связи - 19,8; коммунальные услуги - 183,2; услуги по содержанию имущества - 145,1; прочие услуги - 154,3; прочие расходы - 84,7; приобретение мат.запасов - 68,6.             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>2.Обеспечение деятельности подведомственных учреждений (Усть-Абаканская ДШИ) - 9859,0</t>
    </r>
    <r>
      <rPr>
        <sz val="13"/>
        <rFont val="Times New Roman"/>
        <family val="1"/>
        <charset val="204"/>
      </rPr>
      <t xml:space="preserve">, из них:  Расходы на выполнения муниципального задания из средств районного бюджета: оплата труда - 9085,9; услуги связи - 11,7; коммунальные услуги - 520,4; услуги по содержанию имущества - 151,9; прочие услуги - 16,2; прочие расходы - 34,0; приобретение основных средств - 33,8; приобретение мат.запасов - 5,0.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>3.Обеспечение деятельности подведомственных учреждений (Усть-Абаканская СШ) - 15626,7,</t>
    </r>
    <r>
      <rPr>
        <sz val="13"/>
        <rFont val="Times New Roman"/>
        <family val="1"/>
        <charset val="204"/>
      </rPr>
      <t xml:space="preserve"> из них: Расходы на выполнения муниципального задания из средств районного бюджета: оплата труда - 14075,8; услуги связи - 19,5; коммунальные услуги - 544,0; услуги по содержанию имущества - 94,5; прочие услуги - 78,7; прочие расходы - 748,8; увеличение стоимости основных средств - 6,6; увеличение стоимости материальных запасов - 58,8.           </t>
    </r>
  </si>
  <si>
    <r>
      <rPr>
        <b/>
        <sz val="13"/>
        <rFont val="Times New Roman"/>
        <family val="1"/>
        <charset val="204"/>
      </rPr>
      <t xml:space="preserve">Выявление и поддержка одаренных детей и талантливой молодежи:   </t>
    </r>
    <r>
      <rPr>
        <sz val="13"/>
        <rFont val="Times New Roman"/>
        <family val="1"/>
        <charset val="204"/>
      </rPr>
      <t xml:space="preserve">                                                                             </t>
    </r>
    <r>
      <rPr>
        <b/>
        <sz val="13"/>
        <rFont val="Times New Roman"/>
        <family val="1"/>
        <charset val="204"/>
      </rPr>
      <t>1.Создание условия для обеспечения современного качества образования - 84,9</t>
    </r>
    <r>
      <rPr>
        <sz val="13"/>
        <rFont val="Times New Roman"/>
        <family val="1"/>
        <charset val="204"/>
      </rPr>
      <t xml:space="preserve"> Участие обучающихся (команд школьников) и их сопровождающих (руководителей) в республиканских, межрегиональных, всероссийских учебно-тренировочных сборах, спортивных соревнованиях, школах для одаренных детей и других международных и всероссийских мероприятиях, в том числе:                                                                                                                                                                                                                     ^Поездка в г. Красноярск спортсменов МБОУ "Сапоговская СОШ" (транспортные расходы) - 14,0;                                                                                     ^Поездка в Москву (конкурс исследов.работ) МБОУ Сапоговская СОШ" (транспортные расходы) - 8,4;                         ^"Рождественские чтения"- 1,0;                                                                                                                                                                             ^Районные олимпиады и конкурсы для школьников и дошкольников - 13,9;                                                                                         ^ГСМ на соревнования в г. Саяногорск МБОУ "В-Биджинская СОШ" - 2,6;                                                                        ^Награждения выпускников - 45,0.</t>
    </r>
  </si>
  <si>
    <r>
      <rPr>
        <b/>
        <sz val="13"/>
        <rFont val="Times New Roman"/>
        <family val="1"/>
        <charset val="204"/>
      </rPr>
      <t>Мероприятия, направленные на патриотическое воспитание граждан - 184,3,</t>
    </r>
    <r>
      <rPr>
        <sz val="13"/>
        <rFont val="Times New Roman"/>
        <family val="1"/>
        <charset val="204"/>
      </rPr>
      <t xml:space="preserve"> из них:                                                                                                        ^Районный конкурс "Пою мое Отечество"- 15,0; ^Районная тематическая выставка "Подвигу доблести-память и честь!" - 4,0; ^Районная Спартакиада молодежи допризывного возраста - 55,0;  ^"Зарничка" - 4,0; ^Проведение праздничного мероприятия посвященного 25 годовщине контртеррористической операции на Северном Кавказе - 4,0; ^Открытое первенство по баскетболу среди мальчиков 2008г.р. "Кубок Победы" - 3,0; ^Открытый турнир по волейболу среди команд девочек 2007 г.р. и младше - 4,1; ^Турнир по настольному теннису, посвященному Дню Победы - 1,4; Военно-полевые сборы - 31,8; ^"Юный зарничник" - 10,0; ^"Юные таланты Отчизны" - 17,0; ^"Зарница" - 12,0; ^"9мая" - 2,0; ^"Вершина" - 20,0; ^Проведение районного мероприятия "Торжественный митинг, посвященный 30-летию вывода Советских войск из Афганистана" - 1,0.</t>
    </r>
  </si>
  <si>
    <t xml:space="preserve">^Проверка сметной документации на замену окон - 31,7 (Расцветская СОШ-5,8 Московская СОШ-25,9);                                                                                                                                 ^Определение категории помещения по взрыво-пожарн. - 23,9 (Солнечная СОШ-6,4; Усть-Бюрская СОШ-17,5);                              ^Ремонт помещений - 370,6 (В-Биджинская СОШ-62,9; Доможаковская СОШ-232,0; Сапоговская СОШ-75,7);                          ^Изготовление проекта узла учета теплоэнергии - 19,2 (В-Биджинская СОШ);                                                                      ^Изготовление и монтаж ограждения - 88,4 (Усть-Бюрская СОШ);                                                                                                                       ^Установка противожарных дверей, люков - 708,0 (Чарковская СОШИ-236,0; Усть-Бюрская СОШ-211,0; Весенненская СОШ-225,0; В-Биджинская СОШ-36,0);                                                                                                                                                                ^Приобретение мебели в столовую - 94,2 (ОШИ-30,9; Усть-Бюрская СОШ-22,5; Райковская СОШ-40,8);                                                                                ^Приобретение насоса, установка насосной станции, устройство скважины - 154,1 (Красноозерная ООШ-99,9; Сапоговская СОШ-54,2);                                                                                                                                           ^Приобретение огнетушителей  и противопожарных знаков - 50,3 (Усть-Абаканская СОШ-34,2; Доможаковская СОШ-5,3; В-Биджинская СОШ-10,8);         </t>
  </si>
  <si>
    <r>
      <rPr>
        <b/>
        <sz val="13"/>
        <rFont val="Times New Roman"/>
        <family val="1"/>
        <charset val="204"/>
      </rPr>
      <t>1.Мероприятия по защите населения Усть-Абаканского района от чрезвычайных ситуаций, пожарной безопасности и безопасности на водных объектах</t>
    </r>
    <r>
      <rPr>
        <sz val="13"/>
        <rFont val="Times New Roman"/>
        <family val="1"/>
        <charset val="204"/>
      </rPr>
      <t xml:space="preserve"> </t>
    </r>
    <r>
      <rPr>
        <b/>
        <sz val="13"/>
        <rFont val="Times New Roman"/>
        <family val="1"/>
        <charset val="204"/>
      </rPr>
      <t xml:space="preserve">-13,3 </t>
    </r>
    <r>
      <rPr>
        <sz val="13"/>
        <rFont val="Times New Roman"/>
        <family val="1"/>
        <charset val="204"/>
      </rPr>
      <t xml:space="preserve">Лабораторные исследования и экспертиза атмосферного воздуха при ЧС на полигоне ТБО                           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 xml:space="preserve">   2.Обеспечение деятельности подведомственных учреждений ("Единая дежурная диспетчерская служба") -</t>
    </r>
    <r>
      <rPr>
        <b/>
        <sz val="13"/>
        <color rgb="FFFF0000"/>
        <rFont val="Times New Roman"/>
        <family val="1"/>
        <charset val="204"/>
      </rPr>
      <t xml:space="preserve"> </t>
    </r>
    <r>
      <rPr>
        <b/>
        <sz val="13"/>
        <rFont val="Times New Roman"/>
        <family val="1"/>
        <charset val="204"/>
      </rPr>
      <t>1790,1</t>
    </r>
    <r>
      <rPr>
        <sz val="13"/>
        <rFont val="Times New Roman"/>
        <family val="1"/>
        <charset val="204"/>
      </rPr>
      <t xml:space="preserve">, в том числе: заработная плата - 1378,4; страховые взносы - 411,7.                                                                                                                                                                                                              
</t>
    </r>
    <r>
      <rPr>
        <b/>
        <sz val="13"/>
        <rFont val="Times New Roman"/>
        <family val="1"/>
        <charset val="204"/>
      </rPr>
      <t xml:space="preserve">3.Мероприятия по защите населения от чрезвычайных ситуаций, пожарной безопасности и безопасности на водных объектах - 241,5: </t>
    </r>
    <r>
      <rPr>
        <sz val="13"/>
        <rFont val="Times New Roman"/>
        <family val="1"/>
        <charset val="204"/>
      </rPr>
      <t>^Устройство временных сооружений при подтоплении Московский с/с - 48,5;                                                                                                                                                                                                                    ^Опашка территории населенных пунктов - 98,0;                                                                                                                                                                ^Приобретение специального оборудования и пожарно-технического вооружения - 94,0;</t>
    </r>
    <r>
      <rPr>
        <b/>
        <sz val="13"/>
        <rFont val="Times New Roman"/>
        <family val="1"/>
        <charset val="204"/>
      </rPr>
      <t xml:space="preserve">                                                     </t>
    </r>
    <r>
      <rPr>
        <sz val="13"/>
        <rFont val="Times New Roman"/>
        <family val="1"/>
        <charset val="204"/>
      </rPr>
      <t xml:space="preserve">^Софинансирование обеспечения первичных мер пожарной безопасности - 0,9                                         </t>
    </r>
    <r>
      <rPr>
        <b/>
        <sz val="13"/>
        <rFont val="Times New Roman"/>
        <family val="1"/>
        <charset val="204"/>
      </rPr>
      <t xml:space="preserve">                                4.Проведение неотложных аварийно-восстановительных работ по ликвидации чрезвычайной ситуации, вязанной с прохождением на территории Усть-Абаканского района опасных метеорологических явлений в виде сильного ветра - 321,9 (РХ)</t>
    </r>
    <r>
      <rPr>
        <sz val="13"/>
        <rFont val="Times New Roman"/>
        <family val="1"/>
        <charset val="204"/>
      </rPr>
      <t xml:space="preserve"> в том числе:</t>
    </r>
    <r>
      <rPr>
        <b/>
        <sz val="13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 xml:space="preserve">Сапоговский с/с - 22,0; Райковский с/с - 14,5; Чарковский с/с - 285,4.      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 xml:space="preserve"> 5.Обеспечение первичных мер пожарной безопасности - 95,3 (РХ)           </t>
    </r>
    <r>
      <rPr>
        <sz val="13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</si>
  <si>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r>
      <rPr>
        <b/>
        <sz val="13"/>
        <rFont val="Times New Roman"/>
        <family val="1"/>
        <charset val="204"/>
      </rPr>
      <t>2. Мероприятия по поддержке и развитию культуры, искусства и архивного дела - 198,2,</t>
    </r>
    <r>
      <rPr>
        <sz val="13"/>
        <rFont val="Times New Roman"/>
        <family val="1"/>
        <charset val="204"/>
      </rPr>
      <t xml:space="preserve"> в том числе:                                                                ^Участие в фестивале-конкурсе хореографических творческих коллективов в г.Барнаул - 8,5;                                                                                  ^Участие в конкурсе любительских хореографических коллективов им.М.С.Годенко г.Красноярск - 10,0.                            ^VIII районный кнкурс детского художественного чтения "Поэтическая весна" - 7,0;                                                                             ^Районный конкурс "Принц и принцесса" среди дошкольников - 10,0;                                                                                     ^Проведение мероприятия "Пасхальное чудо" - 5,0;                                                                                                                                                                                                                    ^Оргвзнос за участие в творческой лаборатории г.Новосибирск - 3,0;                                                                                                               ^Оргвзнос за участие в конкурсе "Фейерверк талантов" в г.Черногорск - 7,5;                                                                                                ^Монтаж уличного освещения РДК "Дружба" - 99,7;                                                                                                                            ^Проведение районного мероприятия "Выпускник-2019" - 17,5;                                                                                                                                    ^Проведение мероприятий в рамках программы "Планета детства" - 10,0;                                                                                ^День села - 20,0.                                                                                                                                                                </t>
    </r>
  </si>
  <si>
    <r>
      <t xml:space="preserve">Сохранение культурных ценностей - </t>
    </r>
    <r>
      <rPr>
        <sz val="13"/>
        <rFont val="Times New Roman"/>
        <family val="1"/>
        <charset val="204"/>
      </rPr>
      <t>733,5</t>
    </r>
    <r>
      <rPr>
        <b/>
        <sz val="13"/>
        <rFont val="Times New Roman"/>
        <family val="1"/>
        <charset val="204"/>
      </rPr>
      <t>:</t>
    </r>
    <r>
      <rPr>
        <sz val="13"/>
        <rFont val="Times New Roman"/>
        <family val="1"/>
        <charset val="204"/>
      </rPr>
      <t xml:space="preserve">
</t>
    </r>
    <r>
      <rPr>
        <b/>
        <sz val="13"/>
        <rFont val="Times New Roman"/>
        <family val="1"/>
        <charset val="204"/>
      </rPr>
      <t xml:space="preserve">1.Обеспечение деятельности подведомственных учреждений                                                                                          </t>
    </r>
    <r>
      <rPr>
        <sz val="13"/>
        <rFont val="Times New Roman"/>
        <family val="1"/>
        <charset val="204"/>
      </rPr>
      <t xml:space="preserve"> ^МКУК «Усть-Абаканский историко-краеведческий музей» - </t>
    </r>
    <r>
      <rPr>
        <b/>
        <sz val="13"/>
        <rFont val="Times New Roman"/>
        <family val="1"/>
        <charset val="204"/>
      </rPr>
      <t>475,2,</t>
    </r>
    <r>
      <rPr>
        <sz val="13"/>
        <rFont val="Times New Roman"/>
        <family val="1"/>
        <charset val="204"/>
      </rPr>
      <t xml:space="preserve"> в том числе: заработная плата - 185,2; начисления на выплаты по оплате труда - 55,7; услуги связи - 8,4; коммунальные услуги - 112,1; работы, услуги по содержанию имущества - 22,5; прочие работы, услуги - 22,3; прочие расходы - 2,8; увеличение стоимости материальных запасов - 66,2.                                                                                                                                              ^МБУК «Усть-Абаканский районный историко-краеведческий музей» - </t>
    </r>
    <r>
      <rPr>
        <b/>
        <sz val="13"/>
        <rFont val="Times New Roman"/>
        <family val="1"/>
        <charset val="204"/>
      </rPr>
      <t xml:space="preserve">97,3, </t>
    </r>
    <r>
      <rPr>
        <sz val="13"/>
        <rFont val="Times New Roman"/>
        <family val="1"/>
        <charset val="204"/>
      </rPr>
      <t xml:space="preserve">в том числе: заработная плата - 77,3; начисления на выплаты по оплате труда - 20,0.                     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>2.Обеспечение безопасности музейного фонда и развитие музеев - 3,0</t>
    </r>
    <r>
      <rPr>
        <sz val="13"/>
        <rFont val="Times New Roman"/>
        <family val="1"/>
        <charset val="204"/>
      </rPr>
      <t xml:space="preserve">, проведение Музейного урока "Археологические памятники Салбыкской степи и их сохранение для будующих поколений" (нити, бусинки, ткань)                    </t>
    </r>
    <r>
      <rPr>
        <b/>
        <sz val="13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3.Мероприятия по поддержке и развитию культуры, искусства и архивного дела - 158,0</t>
    </r>
    <r>
      <rPr>
        <sz val="13"/>
        <rFont val="Times New Roman"/>
        <family val="1"/>
        <charset val="204"/>
      </rPr>
      <t xml:space="preserve">, Проведение праздничных мероприятий, посвященных Дню Победы. </t>
    </r>
  </si>
  <si>
    <r>
      <t xml:space="preserve">Развитие архивного дела </t>
    </r>
    <r>
      <rPr>
        <sz val="13"/>
        <rFont val="Times New Roman"/>
        <family val="1"/>
        <charset val="204"/>
      </rPr>
      <t>- 165,6</t>
    </r>
    <r>
      <rPr>
        <b/>
        <sz val="13"/>
        <rFont val="Times New Roman"/>
        <family val="1"/>
        <charset val="204"/>
      </rPr>
      <t xml:space="preserve">:                                                                                                                                                                                                       1. Мероприятия по поддержке и развитию культуры, искусства и архивного дела - 165,6 </t>
    </r>
    <r>
      <rPr>
        <sz val="13"/>
        <rFont val="Times New Roman"/>
        <family val="1"/>
        <charset val="204"/>
      </rPr>
      <t>Арендная плата за пользование имуществом</t>
    </r>
  </si>
  <si>
    <r>
      <t>3.Гармонизация отношений в Усть-Абаканском районе Республики Хакасия и их этнокультурное развитие</t>
    </r>
    <r>
      <rPr>
        <sz val="13"/>
        <rFont val="Times New Roman"/>
        <family val="1"/>
        <charset val="204"/>
      </rPr>
      <t>:</t>
    </r>
    <r>
      <rPr>
        <b/>
        <sz val="13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</t>
    </r>
    <r>
      <rPr>
        <sz val="13"/>
        <rFont val="Times New Roman"/>
        <family val="1"/>
        <charset val="204"/>
      </rPr>
      <t>1.Мероприятия в сфере развития и гармонизации межнациональных отношений -</t>
    </r>
    <r>
      <rPr>
        <b/>
        <sz val="13"/>
        <rFont val="Times New Roman"/>
        <family val="1"/>
        <charset val="204"/>
      </rPr>
      <t xml:space="preserve"> 23,0:</t>
    </r>
    <r>
      <rPr>
        <sz val="13"/>
        <rFont val="Times New Roman"/>
        <family val="1"/>
        <charset val="204"/>
      </rPr>
      <t xml:space="preserve">                                                                                ^Проведение Районнных Краеведческих игр и фестивалей школьников - 30,0;                                                                                ^Комплектование литературой на хакасском языке и краеведческой литературой 25 библиотек – филиала МБУК «Усть – Абаканская ЦБС» - 20,0</t>
    </r>
  </si>
  <si>
    <r>
      <rPr>
        <b/>
        <sz val="13"/>
        <rFont val="Times New Roman"/>
        <family val="1"/>
        <charset val="204"/>
      </rPr>
      <t xml:space="preserve">Обеспечение развития отрасли культуры - </t>
    </r>
    <r>
      <rPr>
        <sz val="13"/>
        <rFont val="Times New Roman"/>
        <family val="1"/>
        <charset val="204"/>
      </rPr>
      <t>12909,8</t>
    </r>
    <r>
      <rPr>
        <b/>
        <sz val="13"/>
        <rFont val="Times New Roman"/>
        <family val="1"/>
        <charset val="204"/>
      </rPr>
      <t xml:space="preserve">:  </t>
    </r>
    <r>
      <rPr>
        <sz val="13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 xml:space="preserve">1. Обеспечение деятельности подведомственных учреждений (РДК Дружба, ДК им.Гагарина) </t>
    </r>
    <r>
      <rPr>
        <sz val="13"/>
        <rFont val="Times New Roman"/>
        <family val="1"/>
        <charset val="204"/>
      </rPr>
      <t xml:space="preserve">- </t>
    </r>
    <r>
      <rPr>
        <b/>
        <sz val="13"/>
        <rFont val="Times New Roman"/>
        <family val="1"/>
        <charset val="204"/>
      </rPr>
      <t>12711,6</t>
    </r>
    <r>
      <rPr>
        <sz val="13"/>
        <rFont val="Times New Roman"/>
        <family val="1"/>
        <charset val="204"/>
      </rPr>
      <t xml:space="preserve"> в том числе: заработная плата - 7813,0; прочие выплаты - 0,6; начисления на выплаты по оплате труда - 2318,0; услуги связи - 41,7; транспортные расходы - 3,7; коммунальные услуги - 1438,3; работы, услуги по содержанию имущества - 477,4; прочие работы, услуги - 222,3; страхование - 1,6; прочие расходы (пени, гос.пошлины, налог на имущество) - 267,4; увеличение стоимости основных средств - 31,0; увеличение стоимости материальных запасов - 96,6.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</si>
  <si>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r>
      <rPr>
        <b/>
        <sz val="13"/>
        <rFont val="Times New Roman"/>
        <family val="1"/>
        <charset val="204"/>
      </rPr>
      <t xml:space="preserve">1.Органы местного самоуправления - 2467,5, </t>
    </r>
    <r>
      <rPr>
        <sz val="13"/>
        <rFont val="Times New Roman"/>
        <family val="1"/>
        <charset val="204"/>
      </rPr>
      <t xml:space="preserve">в том числе: заработная плата - 1845,9; начисления на выплаты по оплате труда - 514,4; прочие расходы - 1,0; услуги связи - 17,7; работы, услуги по содержанию имущества - 14,0; прочие работы, услуги - 55,1; увеличение стоимости основных средств - 13,0; увеличение стоимости материальных запасов - 6,4.  </t>
    </r>
    <r>
      <rPr>
        <b/>
        <sz val="13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2.Обеспечение деятельности подведомственных учреждений - 10233,9, </t>
    </r>
    <r>
      <rPr>
        <sz val="13"/>
        <rFont val="Times New Roman"/>
        <family val="1"/>
        <charset val="204"/>
      </rPr>
      <t>в том числе: заработная плата - 7561,1; начисления на выплаты по оплате труда - 2192,7; услуги связи - 27,1; работы, услуги по содержанию имущества - 18,1; прочие работы, услуги - 183,1; страхование - 1,2; налоги, пошлины - 1,3; прочие расходы - 4,1; увеличение стоимости основных средств - 0,2; увеличение стоимости материальных запасов - 244,9.</t>
    </r>
  </si>
  <si>
    <r>
      <rPr>
        <b/>
        <sz val="13"/>
        <rFont val="Times New Roman"/>
        <family val="1"/>
        <charset val="204"/>
      </rPr>
      <t xml:space="preserve">1. Обеспечение деятельности подведомственных учреждений </t>
    </r>
    <r>
      <rPr>
        <sz val="13"/>
        <rFont val="Times New Roman"/>
        <family val="1"/>
        <charset val="204"/>
      </rPr>
      <t xml:space="preserve">- </t>
    </r>
    <r>
      <rPr>
        <b/>
        <sz val="13"/>
        <rFont val="Times New Roman"/>
        <family val="1"/>
        <charset val="204"/>
      </rPr>
      <t xml:space="preserve">1122,2, </t>
    </r>
    <r>
      <rPr>
        <sz val="13"/>
        <rFont val="Times New Roman"/>
        <family val="1"/>
        <charset val="204"/>
      </rPr>
      <t xml:space="preserve">в том числе: заработная плата - 816,3;  начисления на выплаты по оплате труда - 251,3; услуги связи - 14,3; услуги по содержанию имущества - 0,3; прочие работы, услуги - 12,8; увеличение стоимости прочих оборотных запасов - 20,0; прочие расходы - 7,2.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>2. Мероприятия в области молодежной политики - 170,0,</t>
    </r>
    <r>
      <rPr>
        <sz val="13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^Военно-спортивные соревнования "Спарта" - 2,8;                                                                                                           ^Мероприятия посвященные 9 мая - 13,1;                                                                                                                                               ^Квест "Всемирный день здоровья" - 4,6;                                                                                                                                                                                                                                                                   ^Трудовой десант - 3,1;                                                                                                                                                                                                    ^Районный слет молодежных добровольческих отрядов "Доброе дело" - 68,7;                                                                                                                                    ^Районная акция "Оберегаем детство" - 1,1;                                                                                                                            ^Выездное мероприятие в о/л "Дружба" - 3,0;                                                                                                                          ^Реализация проекта по временной занятости - 28,6;                                                                                                                                                                       ^Акция на 9 мая Георгиевская ленточка - 3,0;                                                                                                                                        ^Районная акция "Молодежная инициатива" - 39,0;                                                                                                                                                             ^День России 12 июня - 3,0.     </t>
    </r>
  </si>
  <si>
    <t>Проведение мероприятий предусмотрено в 4-ом квартале 2019 года</t>
  </si>
  <si>
    <t>1. Мероприятия в сфере физической культуры и спорта;              
2.  Укрепление материально-технической базы;
3. Капитальный ремонт в муниципальных учреждениях, в том числе проектно-сметная документация; 
4. Физкультурно-оздоровительная работа с различными категориями населения.</t>
  </si>
  <si>
    <t>Заключен контракт на выполнение работ от 20.09.2019. Выполнение капитального ремонта в з/л "Дружба" запланировано на 4 кв. 2019 г</t>
  </si>
  <si>
    <r>
      <t>Формирование благоприятной среды для жизнедеятельности инвалидов</t>
    </r>
    <r>
      <rPr>
        <sz val="13"/>
        <color theme="1"/>
        <rFont val="Times New Roman"/>
        <family val="1"/>
        <charset val="204"/>
      </rPr>
      <t xml:space="preserve"> - 276,3 </t>
    </r>
    <r>
      <rPr>
        <b/>
        <sz val="13"/>
        <color theme="1"/>
        <rFont val="Times New Roman"/>
        <family val="1"/>
        <charset val="204"/>
      </rPr>
      <t xml:space="preserve">                                                                           1. Предоставление Усть-Абаканскому районному обществу инвалидов финансовой поддержки на осуществление уставной деятельности - 253,3, </t>
    </r>
    <r>
      <rPr>
        <sz val="13"/>
        <color theme="1"/>
        <rFont val="Times New Roman"/>
        <family val="1"/>
        <charset val="204"/>
      </rPr>
      <t xml:space="preserve">в том числе: заработная плата - 189,6; начисления на выплаты по оплате труда - 57,8; </t>
    </r>
    <r>
      <rPr>
        <sz val="13"/>
        <rFont val="Times New Roman"/>
        <family val="1"/>
        <charset val="204"/>
      </rPr>
      <t>услуги связи - 2,1;</t>
    </r>
    <r>
      <rPr>
        <sz val="13"/>
        <color theme="1"/>
        <rFont val="Times New Roman"/>
        <family val="1"/>
        <charset val="204"/>
      </rPr>
      <t xml:space="preserve"> услуги банка - 3,6; почтовые расходы - 0,2..                                                                                                                                                           </t>
    </r>
    <r>
      <rPr>
        <b/>
        <sz val="13"/>
        <color theme="1"/>
        <rFont val="Times New Roman"/>
        <family val="1"/>
        <charset val="204"/>
      </rPr>
      <t>2.Другие мероприятия в области системы реабилитации и социальной интеграции ветеранов и инвалидов</t>
    </r>
    <r>
      <rPr>
        <sz val="13"/>
        <color theme="1"/>
        <rFont val="Times New Roman"/>
        <family val="1"/>
        <charset val="204"/>
      </rPr>
      <t xml:space="preserve"> </t>
    </r>
    <r>
      <rPr>
        <b/>
        <sz val="13"/>
        <color theme="1"/>
        <rFont val="Times New Roman"/>
        <family val="1"/>
        <charset val="204"/>
      </rPr>
      <t>- 23,0</t>
    </r>
    <r>
      <rPr>
        <sz val="13"/>
        <color theme="1"/>
        <rFont val="Times New Roman"/>
        <family val="1"/>
        <charset val="204"/>
      </rPr>
      <t>, проведение мероприятий посвященных празнованию 23 февраля и 8 марта - 3,0; дню защиты детей - 6,0; спортивные мероприятия по легкой атлетике - 1,5; экскурсионные поездки по Хакассии - 12,5.</t>
    </r>
    <r>
      <rPr>
        <b/>
        <sz val="13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</t>
    </r>
  </si>
  <si>
    <r>
      <t>Мероприятия по профилактике безнадзорности и правонарушений несовершеннолетних - 110,1</t>
    </r>
    <r>
      <rPr>
        <sz val="13"/>
        <rFont val="Times New Roman"/>
        <family val="1"/>
        <charset val="204"/>
      </rPr>
      <t>, из них:                                                                                                                                                                                                     ^Работа комиссии по делам несовершеннолетних и защите их прав - 70,6 (Укрепление материально-технической базы; Приобретение основных средств; Канцелярия, ГСМ для проведение межведомственных рейдов по неблагополучным семьям);                                                                                                                                                                 ^Организация летнего отдыха несовершеннолетних, состоящих на профилактическом учете - 9,6 (Экскурсия КГБУК Историко-этнографический музей-заповедник Шушенское - 6,7; Экскурсия Саяно-Шушенская ГЭС - 2,9);
 ^Трудоустройство в летний период 3</t>
    </r>
    <r>
      <rPr>
        <sz val="13"/>
        <color rgb="FFFF0000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 xml:space="preserve">несовершеннолетних, состоящих на проф.учете в КДН и ЗП - 29,9                                                                                                                                                                                            </t>
    </r>
  </si>
  <si>
    <r>
      <t xml:space="preserve">Мероприятия по профилактике терроризма и экстремизма. </t>
    </r>
    <r>
      <rPr>
        <sz val="13"/>
        <rFont val="Times New Roman"/>
        <family val="1"/>
        <charset val="204"/>
      </rPr>
      <t>Разработаны информационные брошюры по  профилактике терроризма и экстремизма, печать и распространение намечены на 4 кв-л.</t>
    </r>
  </si>
  <si>
    <t>Расходы на мероприятия по профилактике терроризма и экстремизма не производились.</t>
  </si>
  <si>
    <r>
      <rPr>
        <b/>
        <sz val="13"/>
        <rFont val="Times New Roman"/>
        <family val="1"/>
        <charset val="204"/>
      </rPr>
      <t>1.Обеспечение деятельности подведомственных учреждений (МАУ "Музей "Древние курганы Салбыкской степи")</t>
    </r>
    <r>
      <rPr>
        <sz val="13"/>
        <rFont val="Times New Roman"/>
        <family val="1"/>
        <charset val="204"/>
      </rPr>
      <t xml:space="preserve"> - </t>
    </r>
    <r>
      <rPr>
        <b/>
        <sz val="13"/>
        <rFont val="Times New Roman"/>
        <family val="1"/>
        <charset val="204"/>
      </rPr>
      <t xml:space="preserve">1197,0, </t>
    </r>
    <r>
      <rPr>
        <sz val="13"/>
        <rFont val="Times New Roman"/>
        <family val="1"/>
        <charset val="204"/>
      </rPr>
      <t xml:space="preserve">в том числе: оплата труда - 713,8; начисления на выплаты по оплате труда - 196,7;  прочие работы, услуги - 133,6; прочие расходы - 6,0; увеличение стоимости материальных запасов - 146,9.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2.Содействие формирования туристической инфраструктуры и материально-технической базы - 5,3  </t>
    </r>
    <r>
      <rPr>
        <sz val="13"/>
        <rFont val="Times New Roman"/>
        <family val="1"/>
        <charset val="204"/>
      </rPr>
      <t>Участие в международной туристической выставке-ярмарке "Енисей 2019"</t>
    </r>
    <r>
      <rPr>
        <b/>
        <sz val="13"/>
        <rFont val="Times New Roman"/>
        <family val="1"/>
        <charset val="204"/>
      </rPr>
      <t xml:space="preserve">                                                                                3.Организация, координация туристической деятельности и продвижения туристического продукта - 26,0, </t>
    </r>
    <r>
      <rPr>
        <sz val="13"/>
        <rFont val="Times New Roman"/>
        <family val="1"/>
        <charset val="204"/>
      </rPr>
      <t xml:space="preserve"> ^Популяризация туристических объектов Усть-Абаканского района (приобретение холстов на подрамнике) - 3,2;                          ^Организация мероприятия "Ожившая история Долины царей" - 22,8.</t>
    </r>
    <r>
      <rPr>
        <b/>
        <sz val="13"/>
        <rFont val="Times New Roman"/>
        <family val="1"/>
        <charset val="204"/>
      </rPr>
      <t xml:space="preserve">          </t>
    </r>
    <r>
      <rPr>
        <sz val="13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</si>
  <si>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t>Выполнение мероприятий запланировано на 4 квартал 2019г.</t>
  </si>
  <si>
    <t>Строительство и реконструкция, содержание, ремонт, капитальный ремонт автомобильных дорог общего пользования местного значения.                                    Мероприятия по обеспечению сохранности существующей сети автомобильных дорог общего пользования местного значения</t>
  </si>
  <si>
    <r>
      <rPr>
        <b/>
        <sz val="13"/>
        <rFont val="Times New Roman"/>
        <family val="1"/>
        <charset val="204"/>
      </rPr>
      <t>1.Мероприятия в области государственной поддержки негосударственных некоммерческих организаций</t>
    </r>
    <r>
      <rPr>
        <sz val="13"/>
        <rFont val="Times New Roman"/>
        <family val="1"/>
        <charset val="204"/>
      </rPr>
      <t xml:space="preserve"> - 273,8 субсидии некоммерческой организаци (Красный крест).                                                                                            </t>
    </r>
    <r>
      <rPr>
        <b/>
        <sz val="13"/>
        <rFont val="Times New Roman"/>
        <family val="1"/>
        <charset val="204"/>
      </rPr>
      <t xml:space="preserve">2.Мероприятия, направленные на формирование здорового образа жизни - 5,0, </t>
    </r>
    <r>
      <rPr>
        <sz val="13"/>
        <rFont val="Times New Roman"/>
        <family val="1"/>
        <charset val="204"/>
      </rPr>
      <t xml:space="preserve">Палаточный лагерь «Вершина» (ГСМ)                                                                                                                                                                                 </t>
    </r>
  </si>
  <si>
    <t>Субсидии из Республиканского бюджета РХ на выполнение мероприятий программы в 2019 году не выделялись.</t>
  </si>
  <si>
    <r>
      <rPr>
        <b/>
        <sz val="13"/>
        <rFont val="Times New Roman"/>
        <family val="1"/>
        <charset val="204"/>
      </rPr>
      <t xml:space="preserve">Обеспечение энергоэффективности и энергосбережения на объектах муниципальной собственности </t>
    </r>
    <r>
      <rPr>
        <sz val="13"/>
        <rFont val="Times New Roman"/>
        <family val="1"/>
        <charset val="204"/>
      </rPr>
      <t>- Субсидии из Республиканского бюджета РХ на выполнение мероприятий программы в 2019 году не выделялись.</t>
    </r>
  </si>
  <si>
    <t xml:space="preserve">Улучшение качества питьевой воды и очистки сточных вод. </t>
  </si>
  <si>
    <t>1.Дотации на выравнивание бюджетной обеспеченности поселений.                                         2.Иные межбюджетные трансферты на поддержку мер по обеспечению сбалансированности бюджетов поселений.                                                                                         3.Осуществление государственных полномочий по образованию и обеспечению деятельности комиссий по делам несовершеннолетних и защите их прав.                                                                                                       4.Осуществление органами местного самоуправления государственных полномочий в области охраны труда.                                                                     5.Осуществление государственных полномочий по созданию, организации и обеспечению деятельности административных комиссий муниципальных образований.</t>
  </si>
  <si>
    <t>1.Обеспечение деятельности УФиЭ                                                                                            2.Обеспечение деятельности подведомственных учреждений (обеспечение деятельности МКУ "Усть-Абаканская районная правовая служба")                                                3.Дотации на выравнивание бюджетной обеспеченности поселений                                                 4.Иные межбюджетные трансферты на поддержку мер по обеспечению сбалансированности бюджетов поселений.                                                                               5.Финансовое обеспечение переданных органам местного самоуправления полномочий</t>
  </si>
  <si>
    <r>
      <rPr>
        <b/>
        <sz val="13"/>
        <rFont val="Times New Roman"/>
        <family val="1"/>
        <charset val="204"/>
      </rPr>
      <t>1.Осуществление муниципальных функций в финансовой сфере - 7381,0:                                                                                                              ^</t>
    </r>
    <r>
      <rPr>
        <sz val="13"/>
        <rFont val="Times New Roman"/>
        <family val="1"/>
        <charset val="204"/>
      </rPr>
      <t xml:space="preserve">Обеспечение деятельности УФиЭ, в том числе: заработная плата – 5341,8; начисления на выплаты по оплате труда – 1441,2; услуги связи – 81,8; работы, услуги по содержанию имущества – 24,3; прочие работы, услуги – 370,8; страховка - 2,9; прочие расходы – 0,4; увеличение стоимости основных средств – 41,6; увеличение стоимости материальных запасов – 76,2.                                                                                                                                                                                                                                              ^В бюджете на 01.01.2019 года было запланировано 300,0 тыс.руб., решениями Совета депутатов от 14.03.2019 из резервного фонда выделено 48,5 тыс.руб., направленые на оказание финансовой поддержки Московскому с/с на реализацию мероприятий по защите населения от чрезвычайных ситуаций (ликвидация последствий ЧС), от 25.06.2019 - 13,3 тыс.руб. направленные на лабораторные исследования и экспертное заключение по анализу атмосферного воздуха на территории жилой застройки р.п.Усть-Абакан, по муниципальной программе "Защита населения и территорий Усть-Абаканского района от чрезвычайных ситуаций, обеспечение пожарной безопасности и безопасности людей на водных объектах (2014-2020 годы)".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 xml:space="preserve">2.Выравнивание бюджетной обеспеченности и обеспечение сбалансированности бюджетов муниципальных образований Усть-Абаканского района - 72002,00, из них:                                                                                                                                </t>
    </r>
    <r>
      <rPr>
        <sz val="13"/>
        <rFont val="Times New Roman"/>
        <family val="1"/>
        <charset val="204"/>
      </rPr>
      <t>^Дотации на выравнивание бюджетной обеспеченности поселений - 60910,0;                                                                                                          ^Иные межбюджетные трансферты на поддержку мер по обеспечению сбалансированности бюджетов поселений - 11092,0.</t>
    </r>
    <r>
      <rPr>
        <b/>
        <sz val="13"/>
        <rFont val="Times New Roman"/>
        <family val="1"/>
        <charset val="204"/>
      </rPr>
      <t xml:space="preserve">   </t>
    </r>
    <r>
      <rPr>
        <sz val="13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>3.Обеспечение деятельности подведомственных учреждений (обеспечение деятельности МКУ "Усть-Абаканская районная правовая служба" - 5355,6</t>
    </r>
    <r>
      <rPr>
        <sz val="13"/>
        <rFont val="Times New Roman"/>
        <family val="1"/>
        <charset val="204"/>
      </rPr>
      <t>, из них: заработная плата - 3797,2; начисления на выплаты по оплате труда – 1156,6; командировочные расходы - 6,6; услуги связи – 57,5; работы, услуги по содержанию имущества – 13,1; прочие работы, услуги – 184,0; страхование - 2,0; увеличение стоимости основных средств – 70,6; увеличение стоимости материальных запасов – 66,7; имущественный и транспортный налог, пени – 1,3.</t>
    </r>
    <r>
      <rPr>
        <sz val="13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</si>
  <si>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t xml:space="preserve">4.Осуществление государственных полномочий по образованию и обеспечению деятельности комиссий по делам несовершеннолетних и защите их прав - 314,7 (РХ)                                                                                                                          5.Осуществление органами местного самоуправления государственных полномочий в области охраны труда - 324,0 (РХ)                                                                                                                                                                                                                                            6.Осуществление государственных полномочий по созданию, организации и обеспечению деятельности административных комиссий муниципальных образований - 373,0 (РХ)                                                              7.Осуществление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 - 2,0 (РХ)                                                         8.Процентные платежи за обслуживание государственных займов и кредитов - 0,4.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</si>
  <si>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13"/>
        <color theme="1"/>
        <rFont val="Times New Roman"/>
        <family val="1"/>
        <charset val="204"/>
      </rPr>
      <t>4. Создание условия для обеспечения современного качества образования - 14194,5</t>
    </r>
    <r>
      <rPr>
        <sz val="13"/>
        <color theme="1"/>
        <rFont val="Times New Roman"/>
        <family val="1"/>
        <charset val="204"/>
      </rPr>
      <t>, в том числе:</t>
    </r>
    <r>
      <rPr>
        <b/>
        <sz val="13"/>
        <color theme="1"/>
        <rFont val="Times New Roman"/>
        <family val="1"/>
        <charset val="204"/>
      </rPr>
      <t xml:space="preserve">   </t>
    </r>
    <r>
      <rPr>
        <sz val="13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^Спец. оценка условий труда - 44,0 (Чапаевская ООШ);                                                                                                                                                                                          ^Обучение по охране труда и пож-тех. минимум - 7,9 (У-Абаканская СОШ-1,3; Райковская СОШ-2,0; Московская СОШ-1,3; Сапоговская СОШ-1,3; Росток-2,0);                                                                                                                                                                                              ^Ремонт освещения, электрооборудования - 674,3 (Усть-Абаканская СОШ-215,0; Весенненская СОШ-305,8; Опытненская СОШ-15,4; Доможаковская СОШ-138,1);                                                                                                                                                                                                                                                                                                                                                                  ^Установка АУПС - 175,9 (Весенненская СОШ - 18,0; Росток - 122,7; Усть-Абаканская СОШ - 35,2);                                                                                                                                                                                                                                                                                                                                                                                           ^Замена окон - 3016,4 (Красноозерная ООШ-19,0; Московская СОШ-1997,4; Расцветская СОШ-1000,0);                                                                                                                                                                                                                                 ^Санитарная безопасность: приобретение оборудования и инвентаря для мед.кабинетов - 174,6 (Расцветская СОШ-14,0; Красноозерная ООШ-122,0; Росток-4,5; Московская СОШ-34,1);                                                                                                                                                                   ^Санитарная безопасность: приобретение оборудования и инвентаря для пищеблоков - 230,2 (Сапоговская СОШ-5,5; В-Биджинская СОШ-224,7);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/>
    </r>
  </si>
  <si>
    <t xml:space="preserve">^Монтаж тревожной сигнализации - 46,9 (Росток-16,5; Опытненская СОШ-15,2; Сапоговская СОШ-15,2);                                                                                                                                                                                                   ^Приобретение школьной мебели - 265,9 (Калининская СОШ-54,6; У-Абаканская СОШ-135,0; Доможаковская СОШ-76,3);                                                                                                                                                                                                                                                                                                                                                                                             ^Антитеррористическая безопасность: установка систем видеонаблюдения - 1657,6 (Весенненская СОШ-160,0, У-Абаканская СОШ-401,1; Красноозерная ООШ-38,8; Сапоговская СОШ-274,6; Калининская СОШ-105,7; ОШИ-133,7; Росток-217,0; Опытненская СОШ-105,7; Райковская СОШ-13,0; Московская СОШ-85,7; Чарковская СОШИ-73,2; Чапаевская ООШ-49,1);                                                                                                                                                                                                                                                                                                                                                                                                                                                 ^Приобретение насоса для системы отопления - 65,0 (Усть-Абаканская СОШ корпус 2);                                                                                                                                                                                                                                                                                                                                                                                                                               ^Ремонт системы отопления - 94,2 (Опытненская СОШ);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</si>
  <si>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Поддержка одаренных детей и молодежи:                                                                                                                                        1.Мероприятия по поддержке и развитию культуры, искусства и архивного дела - 315,0 </t>
    </r>
    <r>
      <rPr>
        <sz val="13"/>
        <rFont val="Times New Roman"/>
        <family val="1"/>
        <charset val="204"/>
      </rPr>
      <t xml:space="preserve">Приобретение музыкальных инструментов (пианино).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 xml:space="preserve">                                                                                2.Развитие и поддержка народного творчества</t>
    </r>
    <r>
      <rPr>
        <sz val="13"/>
        <rFont val="Times New Roman"/>
        <family val="1"/>
        <charset val="204"/>
      </rPr>
      <t xml:space="preserve">:               </t>
    </r>
    <r>
      <rPr>
        <b/>
        <sz val="13"/>
        <rFont val="Times New Roman"/>
        <family val="1"/>
        <charset val="204"/>
      </rPr>
      <t xml:space="preserve">                                                                                                            </t>
    </r>
    <r>
      <rPr>
        <sz val="13"/>
        <rFont val="Times New Roman"/>
        <family val="1"/>
        <charset val="204"/>
      </rPr>
      <t xml:space="preserve">1.Укрепление материально-технической базы - </t>
    </r>
    <r>
      <rPr>
        <b/>
        <sz val="13"/>
        <rFont val="Times New Roman"/>
        <family val="1"/>
        <charset val="204"/>
      </rPr>
      <t>359,4</t>
    </r>
    <r>
      <rPr>
        <sz val="13"/>
        <rFont val="Times New Roman"/>
        <family val="1"/>
        <charset val="204"/>
      </rPr>
      <t xml:space="preserve"> Приобретение спец.аппаратуры, музыкальных инструментов (вокальная радиосистема; Ноутбук; Цифровой микшер);                                                           </t>
    </r>
    <r>
      <rPr>
        <b/>
        <sz val="13"/>
        <rFont val="Times New Roman"/>
        <family val="1"/>
        <charset val="204"/>
      </rPr>
      <t xml:space="preserve">                                                           </t>
    </r>
    <r>
      <rPr>
        <sz val="13"/>
        <rFont val="Times New Roman"/>
        <family val="1"/>
        <charset val="204"/>
      </rPr>
      <t>2.Мероприятия по поддержке и развитию культуры, искусства и архивного дела -</t>
    </r>
    <r>
      <rPr>
        <b/>
        <sz val="13"/>
        <rFont val="Times New Roman"/>
        <family val="1"/>
        <charset val="204"/>
      </rPr>
      <t xml:space="preserve"> 627,7</t>
    </r>
    <r>
      <rPr>
        <sz val="13"/>
        <rFont val="Times New Roman"/>
        <family val="1"/>
        <charset val="204"/>
      </rPr>
      <t xml:space="preserve">:                                                                                                      ^Районный праздник "Звезда культуры" - 70,0;                                                                                                                  ^Мероприятие 8-марта - 40,0;                                                                                                                                                                                                                                                                       ^Участие в республиканском празднике "Чыл Пазы" - 45,0;                                                                                                                                                                  ^Проведение районной выставки-конкурска декоративно-прикладного творчества "Чудеса из газет" - 3,5;                                                              ^Проведение праздничных мероприятий, посвященных 74 годовщине Победы в ВОВ - 409,2;                                                                                                                               ^Мероприятие "День работника культуры" - 20,0;                                                                                                                                               ^Республиканский праздник "Уртун-Той" - 40,0.  </t>
    </r>
    <r>
      <rPr>
        <b/>
        <sz val="12"/>
        <rFont val="Times New Roman"/>
        <family val="1"/>
        <charset val="204"/>
      </rPr>
      <t/>
    </r>
  </si>
  <si>
    <r>
      <t xml:space="preserve">Поддержка объектов коммунальной инфраструктуры:                                                                                                                                       1. Строительство и реконструкцию объектов коммунальной инфраструктуры - 339,1 </t>
    </r>
    <r>
      <rPr>
        <sz val="13"/>
        <rFont val="Times New Roman"/>
        <family val="1"/>
        <charset val="204"/>
      </rPr>
      <t xml:space="preserve">                                                           ^Чарковский с/с - Внесение изменений в проект "Строительство водопровода в аале Чарков" - 90,0; Услуги по осуществлению строительного контроля при выполнении работ по объекту "Строительство водопровода в аале Чарков" - 149,2; Госэкспертиза проекта "Строительство водопровода в аале Чарков" - 99,9.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>2.Капитальный ремонт объектов коммунальной инфраструктуры, в т.ч разработка проектно-сметной докумментации - 2879,5,</t>
    </r>
    <r>
      <rPr>
        <sz val="13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^Чарковский с/с - Приобретение сетевого насоса "Ливны" 8-ЭЦВ 40 - 88,0, Ремонт котла котельной а. Чарков - 48,2;                                                                                                                                                                                               ^Доможаковский с/с - Капитальный ремонт электрооборудования аал Доможаков - 310,0; Ремонт вспомогательного оборудования котельной аал Доможаков - 182,0; Замена колосников котельной аал Доможаков - 61,2;                                                                                                                                                                                                               ^Райковский с/с - Капитальный ремонт водопровода а. Райков (250 м) - 423,4;                                                                                                                           ^Московский с/с - Замена фильтрующей ионообменной смолы в фильтеркомплексной станции подготовки питьевой воды ул. Степная,8 с. Московское - 180,6,  Ремонт участка централизованного водопровода с. Московское - 90,0; Приобретение и замена глубинного насоса ЭЦВ 8-25-100 на буроскважине № 6614 в с. Московское - 85,0;                                                                                                                                                                    ^Весенненский с/с - Устранение порыва ХВС с. Весеннее - 93,1;                                                                                                       ^В-Биджинский с/с - Ремонт теплосети от ТК-5 до детского сада (180 м) с. В-Биджа - 1121,5, Ремонт кровли здания котельной с. В-Биджа - 196,4.</t>
    </r>
  </si>
  <si>
    <r>
      <rPr>
        <b/>
        <sz val="13"/>
        <rFont val="Times New Roman"/>
        <family val="1"/>
        <charset val="204"/>
      </rPr>
      <t xml:space="preserve">6.Реализация мероприятий по развитию дошкольных образовательных организаций - 350,0  </t>
    </r>
    <r>
      <rPr>
        <sz val="13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^Замена окон д/с Родничок</t>
    </r>
  </si>
  <si>
    <r>
      <rPr>
        <b/>
        <sz val="13"/>
        <rFont val="Times New Roman"/>
        <family val="1"/>
        <charset val="204"/>
      </rPr>
      <t>7.Реализация мероприятий по развитию дошкольных образовательных организаций (софинансирование к республиканскому бюджету) - 3,5</t>
    </r>
    <r>
      <rPr>
        <sz val="13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^Замена окон (софинансирование) д/с Родничок.</t>
    </r>
  </si>
  <si>
    <r>
      <rPr>
        <b/>
        <sz val="13"/>
        <rFont val="Times New Roman"/>
        <family val="1"/>
        <charset val="204"/>
      </rPr>
      <t>4.Создание условия для обеспечения современного качества образования - 121,1</t>
    </r>
    <r>
      <rPr>
        <sz val="13"/>
        <rFont val="Times New Roman"/>
        <family val="1"/>
        <charset val="204"/>
      </rPr>
      <t xml:space="preserve">, из них:                                                                                                                                           ^Испытание качества огнезащитной обработки кровли ЦДО - 7,0;                                                                                                                    ^Установка противопожарных двери ЦДО - 24,5;                                                                                                                     ^Приобретение огнетушителя ЦДО - 3,5;                                                                                                                                 ^Приобретение учебной мебели ЦДО - 43,6;                                                                                                                                                                                                           ^Организация полаточного лагеря "Вершина" - 39,5;                                                                                                                                                                                       ^Проверка качества огнезащитной обработки ЦДО - 3,0.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 xml:space="preserve">                 </t>
    </r>
  </si>
  <si>
    <t>^Профилактическое испытание электрооборудования - 14,9 (Расцветская СОШ);                                                                                                                                                                                                                                                                                               ^Проведение кункурса "Учитель года" - 24,9;                                                                                                                                                   ^Проведение конкурса "Педагог-дошкольник" - 26,8;                                                                                                      ^Приобретение уст-ва противопожарной безопасности - 20,5;                                                                                                                ^Проведение "Августовской конференция"- 10,0;                                                                                                                                                                                     ^Проведение "День учителя" - 40,0;                                                                                                                                                                           ^Проведение "День дошкольного работника" - 15,0.</t>
  </si>
  <si>
    <r>
      <rPr>
        <b/>
        <sz val="13"/>
        <rFont val="Times New Roman"/>
        <family val="1"/>
        <charset val="204"/>
      </rPr>
      <t>3.Физкультурно-оздоровительная работа с различными категориями населения - 163,5</t>
    </r>
    <r>
      <rPr>
        <sz val="13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^Открытое Первенство МБУДО "Усть-Абаканская СШ" - 29,7;                                                                                                                                                                                                                                                                                                                     ^Открытое Первенство по баскетболу среди девочек 2004гр. - 3,7;                                                                                                                                                                                            ^Проведение Республиканского турнира по хоккею с мячом на Кубок Главы района - 19,9;                                                                                                                                                                                                                                       ^Первенство по волейболу среди девочек 2003гр. - 4,3;                                                                                                                                                                                         ^Первенство по волейболу "Кубок Победы" - 2,6;                                                                                                                                                                                  ^Первенство по футболу среди мужских команд "Кубок Победы" - 2,5;                                                                                                                                                                                                  ^Турнир по пулевой стрельбе -1,7;                                                                                                                                                                                                 ^Турнир по греко-римской борьбе - 4,8;                                                                                                                                                                                            ^Первенство по мини футболу среди мужских команд - 5,2;</t>
    </r>
  </si>
  <si>
    <t xml:space="preserve">^Лыжня России - 4,2;                                                                                                                                                                                                                              ^Проведение спортивных мероприятий, посввященных 74-й годовщине Победы в ВОВ - 6,9;                                                                                                                                                                                                                                                                 ^Проведение ГТО среди учащихся - 1,8;                                                                                                                                                                                                                                        ^Лично-командное первенство по шашкам среди дошкольников - 1,0;                                                                                                    ^Открытие спортивного сезона СШ - 28,2;                                                                                                                                                                             ^Праздник посвященный "Дню защиты детей" - 2,5;                                                                                                                                                        ^Проведение спортивного праздника "День Физкультурника" - 29,9;                                                                                                                                                                               ^Спортивное мероприятие, посвященное Дню Молодежи - 10,0;                                                                                                                                                                         ^Спортивный праздник, посвященный Дню России 12.06.2019 - 4,6.                                                                                                                         </t>
  </si>
  <si>
    <r>
      <t>1.Проведение спортивных мероприятий, обеспечение подготовки команд - 42,5,</t>
    </r>
    <r>
      <rPr>
        <sz val="13"/>
        <rFont val="Times New Roman"/>
        <family val="1"/>
        <charset val="204"/>
      </rPr>
      <t xml:space="preserve"> в том числе:</t>
    </r>
    <r>
      <rPr>
        <b/>
        <sz val="13"/>
        <rFont val="Times New Roman"/>
        <family val="1"/>
        <charset val="204"/>
      </rPr>
      <t xml:space="preserve">                                                                              </t>
    </r>
    <r>
      <rPr>
        <sz val="13"/>
        <rFont val="Times New Roman"/>
        <family val="1"/>
        <charset val="204"/>
      </rPr>
      <t xml:space="preserve">^Участие в чемпионате России по боксу среди женжин - 13,7;                                                                                                                                                                                                                           ^Участие в соревнования "Кубок Сибири" по боксу - 4,9;                                                                                                                                                                       ^Участие в Чемпионате по СФО по боксу среди женщин 5,3;                                                                                                                ^Соревнования по хоккею с мячом п.Черемушки - 2,9;                                                                                                              ^Международный фестиваль единоборств в г.Барнаул - 4,4;                                                                                                                                        ^Участие в региональных соревнованиях по боксу г.Томск - 7,1;                                                                                                                                        ^Участие в Открытом краевом турнире по боксу г.Шарыпово  - 4,2.                                                                               </t>
    </r>
    <r>
      <rPr>
        <b/>
        <sz val="13"/>
        <rFont val="Times New Roman"/>
        <family val="1"/>
        <charset val="204"/>
      </rPr>
      <t xml:space="preserve">                                 2.Обеспечение развития отрасли физической культуры и спорта - 500,0,</t>
    </r>
    <r>
      <rPr>
        <sz val="13"/>
        <rFont val="Times New Roman"/>
        <family val="1"/>
        <charset val="204"/>
      </rPr>
      <t xml:space="preserve"> в том числе:                                                                          ^Укрепление материально-технической базы - 100,0 Приобретение спорт.инвентаря (сетка защитная, мячи, компасы, секундомеры);                                                                                                                                                                                                                                                                        ^Капитальный ремонт в муниципальных учреждениях, в том числе ПСД - 400,0 (Ремонт освещения спортивного зала Химик (КтЗ 2018г).</t>
    </r>
  </si>
  <si>
    <r>
      <t xml:space="preserve">Совершенствование библиотечной деятельности - </t>
    </r>
    <r>
      <rPr>
        <sz val="13"/>
        <rFont val="Times New Roman"/>
        <family val="1"/>
        <charset val="204"/>
      </rPr>
      <t>17126,3</t>
    </r>
    <r>
      <rPr>
        <b/>
        <sz val="13"/>
        <rFont val="Times New Roman"/>
        <family val="1"/>
        <charset val="204"/>
      </rPr>
      <t>:                                                                                                                                              1.Обеспечение деятельности подведомственных учреждений</t>
    </r>
    <r>
      <rPr>
        <sz val="13"/>
        <rFont val="Times New Roman"/>
        <family val="1"/>
        <charset val="204"/>
      </rPr>
      <t xml:space="preserve"> (МБУК «Усть-Абаканская ЦБС») - </t>
    </r>
    <r>
      <rPr>
        <b/>
        <sz val="13"/>
        <rFont val="Times New Roman"/>
        <family val="1"/>
        <charset val="204"/>
      </rPr>
      <t xml:space="preserve">16682,2, </t>
    </r>
    <r>
      <rPr>
        <sz val="13"/>
        <rFont val="Times New Roman"/>
        <family val="1"/>
        <charset val="204"/>
      </rPr>
      <t>в том числе: заработная плата - 11852,0; начисления на выплаты по оплате труда - 3403,3; услуги связи - 161,3; коммунальные услуги - 766,2; работы, услуги по содержанию имущества - 202,4; прочие работы, услуги - 123,1; прочие расходы - 59,7; увеличение стоимости мат.запасов - 114,2.</t>
    </r>
    <r>
      <rPr>
        <b/>
        <sz val="13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2.Мероприятия по поддержке и развитию культуры, искусства и архивного дела - 242,0,</t>
    </r>
    <r>
      <rPr>
        <sz val="13"/>
        <rFont val="Times New Roman"/>
        <family val="1"/>
        <charset val="204"/>
      </rPr>
      <t xml:space="preserve"> в том числе:</t>
    </r>
    <r>
      <rPr>
        <b/>
        <sz val="13"/>
        <rFont val="Times New Roman"/>
        <family val="1"/>
        <charset val="204"/>
      </rPr>
      <t xml:space="preserve">   </t>
    </r>
    <r>
      <rPr>
        <sz val="13"/>
        <rFont val="Times New Roman"/>
        <family val="1"/>
        <charset val="204"/>
      </rPr>
      <t>^Выставка в рамках празднования 74-годовщины Победы в ВОВ (приобретение стенда) - 25,0;                                                                                                                                     ^Комплектование книжных фондов библиотек Усть-Абаканской ЦБС - 54,4;                                                                                                                            ^Приобретение библиотечного оборудования (стелажи, столы) - 100,0;                                                                                                                                                                                                                                  ^Проведение мероприятия, направленного на популяризацию чтения в Усть-Абаканском районе "Библиофестиваль - 2019" - 22,6;                                                                                                                                                                                                                       ^Общероссийский день библиотек - 40,0.</t>
    </r>
    <r>
      <rPr>
        <b/>
        <sz val="13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3.Поддержка отрасли культуры - 202,1                                                                                                                </t>
    </r>
    <r>
      <rPr>
        <sz val="13"/>
        <rFont val="Times New Roman"/>
        <family val="1"/>
        <charset val="204"/>
      </rPr>
      <t xml:space="preserve">^Комплектование книжных фондов библиотек Усть-Абаканской ЦБС - 52,1;                                                                                                                                                                               ^Государственная поддержка лучших работников сельских учреждений культуры в 2019 году (зав.филиала Красноозерное сельск.библиотеки Гончарова И.В.) - 50,0                                                                                                                                                                    ^Государственная поддержка лучших сельских учреждений культуры Солнечный СДК - 100,0 (Укрепление МТБ - Акустическая система) </t>
    </r>
    <r>
      <rPr>
        <b/>
        <sz val="13"/>
        <rFont val="Times New Roman"/>
        <family val="1"/>
        <charset val="204"/>
      </rPr>
      <t xml:space="preserve">                   </t>
    </r>
  </si>
  <si>
    <r>
      <rPr>
        <b/>
        <sz val="13"/>
        <color theme="1"/>
        <rFont val="Times New Roman"/>
        <family val="1"/>
        <charset val="204"/>
      </rPr>
      <t>Мероприятия по профилактике злоупотребления наркотиками и их незаконного оборота - 14,0,</t>
    </r>
    <r>
      <rPr>
        <sz val="13"/>
        <color theme="1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^Месячник по профилактике асоциального поведения несовершеннолетних - 4,0 (туристический квест «Мир в формате 3д» в палаточном лагере «Вершина»);                                                                                                                                                                                                                                                                                ^Приобретение тест системы для экспресс диагностики наркотиков в организме учащихся общеобразовательных учреждений - 7,0;                                                                                                                                                                                                                                                                ^Всемирный день борьбы против наркотиков «Скажи наркотикам нет» - 3,0; .
</t>
    </r>
  </si>
  <si>
    <r>
      <rPr>
        <b/>
        <sz val="13"/>
        <rFont val="Times New Roman"/>
        <family val="1"/>
        <charset val="204"/>
      </rPr>
      <t>Укрепление безопасности и общественного порядка в Усть-Абаканском районе - 12,9</t>
    </r>
    <r>
      <rPr>
        <sz val="13"/>
        <rFont val="Times New Roman"/>
        <family val="1"/>
        <charset val="204"/>
      </rPr>
      <t xml:space="preserve">, из них:                                                                                                                                                                                                                                                    ^Организация восстановления документов лиц, попавших в сложные жизненные ситуации - 1,5 (оплата гос.пошлины);                                                                                                                                                                                                                               ^Оплата ГСМ для подвоза детей в палаточный лагерь "Верщина" - 1,4 (Кз 2017)                                                                                                              ^Поощрение членов общественных организаций правоохранительной направленности - 10,0.                                                                                                                                                                </t>
    </r>
  </si>
  <si>
    <r>
      <t xml:space="preserve">1. Мероприятия по обеспечению сохранности существующей сети автомобильных дорог общего пользования местного значения - 1770,5, </t>
    </r>
    <r>
      <rPr>
        <sz val="13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^Зимнее содержание дорог «Чарков - Ах-Хол - Майский» «Подьезд к а.Бейка» - 96,3 (КтЗ 2017г.);                                                ^Установка дорожных знаков - 131,2;                                                                                                                                       ^Ремонтное профилирование дороги  Подъезд к д. Заря (до ж/д переезда) - 1543,0.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>2.Содержание, капитальный ремонт и строительство дорог общего пользования, в том числе разработка ПСД - 2889,4,</t>
    </r>
    <r>
      <rPr>
        <sz val="13"/>
        <rFont val="Times New Roman"/>
        <family val="1"/>
        <charset val="204"/>
      </rPr>
      <t xml:space="preserve"> в том числе:</t>
    </r>
    <r>
      <rPr>
        <b/>
        <sz val="13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</t>
    </r>
    <r>
      <rPr>
        <sz val="13"/>
        <rFont val="Times New Roman"/>
        <family val="1"/>
        <charset val="204"/>
      </rPr>
      <t xml:space="preserve"> ^Калининский с/с - 2254,1, из них: (Ремонт асфальтобетонного покрытия проезжей части дороги с. Калинино ул. Школьная с парковкой у МБОУ СОШ - 1046,0; Ремонт тротуара по ул. Ленина в с. Калинино - 930,2; Ямочный ремонт асфальтобетонного покрытия дороги по ул. Мира в д. Чапаево - 277,9).                                                                                                                                                                        ^Доможаковский с/с - 299,2 (Обустройство пешеходного перехода  удердивающими пешеходными ограждениями у д/с на ул. Механизаторская в аале Доможаков);                                                                                                                                                                             ^Опытненский с/с - 336,1, из них: (Ремонт дороги ул. Заречная с. Зеленое - 84,4; Ремонт дороги ул. Фомина с. Зеленое - 251,7). </t>
    </r>
    <r>
      <rPr>
        <b/>
        <sz val="13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3.Капитальный ремонт, ремонт автомобильных дорог общего пользования местного значения городских округов и поселений, малых и отдаленных сел Республики - 16771,4 (РХ) </t>
    </r>
    <r>
      <rPr>
        <sz val="13"/>
        <rFont val="Times New Roman"/>
        <family val="1"/>
        <charset val="204"/>
      </rPr>
      <t xml:space="preserve">в том числе:                                                                                                             ^Калининский сельсовет - 14376,9 (КтЗ 2018г), из них: (с.Калинино ремонт ул.Ленина (1100м) - 4046,9; д.Чапаево ремонт ул.Кирова (1600м), ул.Красноярская (1407м), ул.Новая (946м) - 10330,0.                                                                                                                                                                                                                                                              ^Расцветовский сельсовет - 2394,5 (КтЗ 2018г) (п.Тепличный ремонт ул.Ленина (380м), ул.Солнечная, (670м) ул.Песочная (523м).    </t>
    </r>
    <r>
      <rPr>
        <b/>
        <sz val="13"/>
        <rFont val="Times New Roman"/>
        <family val="1"/>
        <charset val="204"/>
      </rPr>
      <t xml:space="preserve">      </t>
    </r>
    <r>
      <rPr>
        <sz val="13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3"/>
        <color rgb="FFFF0000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 xml:space="preserve">                                                                   </t>
    </r>
    <r>
      <rPr>
        <b/>
        <sz val="13"/>
        <rFont val="Times New Roman"/>
        <family val="1"/>
        <charset val="204"/>
      </rPr>
      <t/>
    </r>
  </si>
  <si>
    <t>Финансирование производилось по фактическим расходам. На 01.01.2019 кредиторская задолженность.</t>
  </si>
  <si>
    <t>Образовалась кредиторская задолженность по РБ-84530, по МБ-4551,6</t>
  </si>
  <si>
    <t>Финансирование на строительство д/с в с.Калинино и школы в д.Чапаево производилось по фактически поступившим заявкам</t>
  </si>
  <si>
    <t>Кредиторская задолженность по МБ</t>
  </si>
  <si>
    <t>Кредиторская задолженность</t>
  </si>
  <si>
    <r>
      <rPr>
        <u/>
        <sz val="12"/>
        <color theme="1"/>
        <rFont val="Times New Roman"/>
        <family val="1"/>
        <charset val="204"/>
      </rPr>
      <t>Развитие системы дополнительного образования детей</t>
    </r>
    <r>
      <rPr>
        <sz val="12"/>
        <color theme="1"/>
        <rFont val="Times New Roman"/>
        <family val="1"/>
        <charset val="204"/>
      </rPr>
      <t xml:space="preserve">:                                             1.Обеспечение деятельности подведомственных учреждений (МБУДО "Усть-Абаканский ЦДО").
2.Обеспечение деятельности подведомственных учреждений (МБУДО "Усть-Абаканская ДШИ").
3.Обеспечение деятельности подведомственных учреждений (МБУДО "Усть-Абаканская СШ).
4. Создание условия для обеспечения современного качества образования.
</t>
    </r>
    <r>
      <rPr>
        <u/>
        <sz val="12"/>
        <color theme="1"/>
        <rFont val="Times New Roman"/>
        <family val="1"/>
        <charset val="204"/>
      </rPr>
      <t>Выявление и поддержка одаренных детей и талантливой молодежи</t>
    </r>
    <r>
      <rPr>
        <sz val="12"/>
        <color theme="1"/>
        <rFont val="Times New Roman"/>
        <family val="1"/>
        <charset val="204"/>
      </rPr>
      <t>:                                                                                                      1.Создание условия для обеспечения современного качества образования.</t>
    </r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</si>
</sst>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3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09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center" wrapText="1"/>
    </xf>
    <xf numFmtId="165" fontId="7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wrapText="1"/>
    </xf>
    <xf numFmtId="1" fontId="5" fillId="0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vertical="top" wrapText="1"/>
    </xf>
    <xf numFmtId="165" fontId="11" fillId="0" borderId="5" xfId="0" applyNumberFormat="1" applyFont="1" applyFill="1" applyBorder="1" applyAlignment="1">
      <alignment horizontal="center" vertical="top"/>
    </xf>
    <xf numFmtId="165" fontId="10" fillId="0" borderId="1" xfId="0" applyNumberFormat="1" applyFont="1" applyFill="1" applyBorder="1" applyAlignment="1">
      <alignment vertical="top" wrapText="1"/>
    </xf>
    <xf numFmtId="0" fontId="12" fillId="0" borderId="7" xfId="0" applyFont="1" applyFill="1" applyBorder="1" applyAlignment="1">
      <alignment vertical="top" wrapText="1"/>
    </xf>
    <xf numFmtId="165" fontId="10" fillId="0" borderId="5" xfId="0" applyNumberFormat="1" applyFont="1" applyFill="1" applyBorder="1" applyAlignment="1">
      <alignment vertical="top" wrapText="1"/>
    </xf>
    <xf numFmtId="0" fontId="12" fillId="0" borderId="2" xfId="0" applyFont="1" applyFill="1" applyBorder="1" applyAlignment="1">
      <alignment vertical="top" wrapText="1"/>
    </xf>
    <xf numFmtId="9" fontId="14" fillId="0" borderId="5" xfId="1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vertical="top" wrapText="1"/>
    </xf>
    <xf numFmtId="165" fontId="11" fillId="0" borderId="1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Alignment="1">
      <alignment wrapText="1"/>
    </xf>
    <xf numFmtId="165" fontId="5" fillId="0" borderId="1" xfId="0" applyNumberFormat="1" applyFont="1" applyFill="1" applyBorder="1" applyAlignment="1">
      <alignment vertical="top" wrapText="1"/>
    </xf>
    <xf numFmtId="0" fontId="4" fillId="0" borderId="0" xfId="0" applyFont="1" applyFill="1"/>
    <xf numFmtId="165" fontId="11" fillId="0" borderId="5" xfId="0" applyNumberFormat="1" applyFont="1" applyFill="1" applyBorder="1" applyAlignment="1">
      <alignment vertical="top" wrapText="1"/>
    </xf>
    <xf numFmtId="165" fontId="7" fillId="0" borderId="5" xfId="0" applyNumberFormat="1" applyFont="1" applyFill="1" applyBorder="1" applyAlignment="1">
      <alignment horizontal="center" vertical="top"/>
    </xf>
    <xf numFmtId="165" fontId="5" fillId="0" borderId="6" xfId="0" applyNumberFormat="1" applyFont="1" applyFill="1" applyBorder="1" applyAlignment="1">
      <alignment horizontal="left" vertical="top"/>
    </xf>
    <xf numFmtId="165" fontId="11" fillId="0" borderId="6" xfId="0" applyNumberFormat="1" applyFont="1" applyFill="1" applyBorder="1" applyAlignment="1">
      <alignment vertical="top" wrapText="1"/>
    </xf>
    <xf numFmtId="165" fontId="7" fillId="0" borderId="6" xfId="0" applyNumberFormat="1" applyFont="1" applyFill="1" applyBorder="1" applyAlignment="1">
      <alignment horizontal="center" vertical="top"/>
    </xf>
    <xf numFmtId="165" fontId="7" fillId="0" borderId="0" xfId="0" applyNumberFormat="1" applyFont="1" applyFill="1" applyAlignment="1">
      <alignment horizontal="center" vertical="top"/>
    </xf>
    <xf numFmtId="0" fontId="14" fillId="0" borderId="2" xfId="0" applyFont="1" applyFill="1" applyBorder="1" applyAlignment="1">
      <alignment vertical="top" wrapText="1"/>
    </xf>
    <xf numFmtId="165" fontId="7" fillId="0" borderId="1" xfId="0" applyNumberFormat="1" applyFont="1" applyFill="1" applyBorder="1" applyAlignment="1">
      <alignment horizontal="center" vertical="top"/>
    </xf>
    <xf numFmtId="165" fontId="10" fillId="0" borderId="8" xfId="0" applyNumberFormat="1" applyFont="1" applyFill="1" applyBorder="1" applyAlignment="1">
      <alignment vertical="top" wrapText="1"/>
    </xf>
    <xf numFmtId="165" fontId="11" fillId="0" borderId="8" xfId="0" applyNumberFormat="1" applyFont="1" applyFill="1" applyBorder="1" applyAlignment="1">
      <alignment horizontal="center" vertical="top"/>
    </xf>
    <xf numFmtId="165" fontId="11" fillId="0" borderId="8" xfId="0" applyNumberFormat="1" applyFont="1" applyFill="1" applyBorder="1" applyAlignment="1">
      <alignment vertical="top"/>
    </xf>
    <xf numFmtId="0" fontId="5" fillId="0" borderId="0" xfId="0" applyNumberFormat="1" applyFont="1" applyFill="1"/>
    <xf numFmtId="165" fontId="10" fillId="0" borderId="6" xfId="0" applyNumberFormat="1" applyFont="1" applyFill="1" applyBorder="1" applyAlignment="1">
      <alignment vertical="top" wrapText="1"/>
    </xf>
    <xf numFmtId="165" fontId="11" fillId="0" borderId="6" xfId="0" applyNumberFormat="1" applyFont="1" applyFill="1" applyBorder="1" applyAlignment="1">
      <alignment vertical="top"/>
    </xf>
    <xf numFmtId="165" fontId="5" fillId="0" borderId="5" xfId="0" applyNumberFormat="1" applyFont="1" applyFill="1" applyBorder="1" applyAlignment="1">
      <alignment vertical="top" wrapText="1"/>
    </xf>
    <xf numFmtId="165" fontId="5" fillId="0" borderId="8" xfId="0" applyNumberFormat="1" applyFont="1" applyFill="1" applyBorder="1" applyAlignment="1">
      <alignment horizontal="left" vertical="top"/>
    </xf>
    <xf numFmtId="165" fontId="5" fillId="0" borderId="8" xfId="0" applyNumberFormat="1" applyFont="1" applyFill="1" applyBorder="1" applyAlignment="1">
      <alignment vertical="top" wrapText="1"/>
    </xf>
    <xf numFmtId="165" fontId="5" fillId="0" borderId="6" xfId="0" applyNumberFormat="1" applyFont="1" applyFill="1" applyBorder="1" applyAlignment="1">
      <alignment vertical="top" wrapText="1"/>
    </xf>
    <xf numFmtId="165" fontId="11" fillId="0" borderId="6" xfId="0" applyNumberFormat="1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vertical="top" wrapText="1"/>
    </xf>
    <xf numFmtId="0" fontId="10" fillId="0" borderId="8" xfId="0" applyFont="1" applyFill="1" applyBorder="1" applyAlignment="1">
      <alignment vertical="top" wrapText="1"/>
    </xf>
    <xf numFmtId="0" fontId="12" fillId="0" borderId="5" xfId="0" applyFont="1" applyFill="1" applyBorder="1" applyAlignment="1">
      <alignment horizontal="left" vertical="top" wrapText="1"/>
    </xf>
    <xf numFmtId="0" fontId="12" fillId="0" borderId="9" xfId="0" applyFont="1" applyFill="1" applyBorder="1" applyAlignment="1">
      <alignment horizontal="left" vertical="top" wrapText="1"/>
    </xf>
    <xf numFmtId="165" fontId="7" fillId="0" borderId="8" xfId="0" applyNumberFormat="1" applyFont="1" applyFill="1" applyBorder="1" applyAlignment="1">
      <alignment horizontal="center" vertical="top"/>
    </xf>
    <xf numFmtId="0" fontId="12" fillId="0" borderId="10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18" fillId="0" borderId="2" xfId="0" applyFont="1" applyFill="1" applyBorder="1" applyAlignment="1">
      <alignment vertical="top" wrapText="1"/>
    </xf>
    <xf numFmtId="165" fontId="5" fillId="0" borderId="1" xfId="0" applyNumberFormat="1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vertical="top" wrapText="1"/>
    </xf>
    <xf numFmtId="165" fontId="10" fillId="0" borderId="1" xfId="0" applyNumberFormat="1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vertical="top" wrapText="1"/>
    </xf>
    <xf numFmtId="165" fontId="7" fillId="0" borderId="1" xfId="0" applyNumberFormat="1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49" fontId="5" fillId="0" borderId="6" xfId="0" applyNumberFormat="1" applyFont="1" applyFill="1" applyBorder="1" applyAlignment="1">
      <alignment vertical="top"/>
    </xf>
    <xf numFmtId="0" fontId="7" fillId="0" borderId="6" xfId="0" applyFont="1" applyFill="1" applyBorder="1" applyAlignment="1">
      <alignment horizontal="left" vertical="top" wrapText="1"/>
    </xf>
    <xf numFmtId="0" fontId="14" fillId="0" borderId="5" xfId="0" applyFont="1" applyFill="1" applyBorder="1" applyAlignment="1">
      <alignment vertical="top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top" wrapText="1"/>
    </xf>
    <xf numFmtId="0" fontId="12" fillId="0" borderId="5" xfId="0" applyFont="1" applyFill="1" applyBorder="1" applyAlignment="1">
      <alignment vertical="top" wrapText="1"/>
    </xf>
    <xf numFmtId="165" fontId="2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65" fontId="5" fillId="0" borderId="0" xfId="0" applyNumberFormat="1" applyFont="1" applyFill="1" applyBorder="1" applyAlignment="1">
      <alignment vertical="top"/>
    </xf>
    <xf numFmtId="165" fontId="7" fillId="0" borderId="0" xfId="0" applyNumberFormat="1" applyFont="1" applyFill="1" applyBorder="1" applyAlignment="1">
      <alignment horizontal="left" vertical="top" wrapText="1"/>
    </xf>
    <xf numFmtId="165" fontId="7" fillId="0" borderId="0" xfId="0" applyNumberFormat="1" applyFont="1" applyFill="1" applyBorder="1" applyAlignment="1">
      <alignment horizontal="center" vertical="top"/>
    </xf>
    <xf numFmtId="0" fontId="20" fillId="0" borderId="0" xfId="0" applyFont="1" applyFill="1" applyAlignment="1">
      <alignment horizontal="left"/>
    </xf>
    <xf numFmtId="49" fontId="20" fillId="0" borderId="0" xfId="0" applyNumberFormat="1" applyFont="1" applyFill="1" applyAlignment="1">
      <alignment horizontal="left"/>
    </xf>
    <xf numFmtId="164" fontId="20" fillId="0" borderId="0" xfId="0" applyNumberFormat="1" applyFont="1" applyFill="1" applyAlignment="1">
      <alignment horizontal="right" vertical="top"/>
    </xf>
    <xf numFmtId="0" fontId="22" fillId="0" borderId="0" xfId="0" applyFont="1" applyFill="1" applyAlignment="1">
      <alignment horizontal="center"/>
    </xf>
    <xf numFmtId="0" fontId="23" fillId="0" borderId="0" xfId="0" applyFont="1" applyFill="1"/>
    <xf numFmtId="0" fontId="1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164" fontId="7" fillId="0" borderId="1" xfId="0" applyNumberFormat="1" applyFont="1" applyFill="1" applyBorder="1" applyAlignment="1">
      <alignment horizontal="right" vertical="top"/>
    </xf>
    <xf numFmtId="164" fontId="7" fillId="0" borderId="0" xfId="0" applyNumberFormat="1" applyFont="1" applyFill="1" applyAlignment="1">
      <alignment horizontal="right" vertical="top"/>
    </xf>
    <xf numFmtId="164" fontId="5" fillId="0" borderId="0" xfId="0" applyNumberFormat="1" applyFont="1" applyFill="1" applyAlignment="1">
      <alignment horizontal="right" vertical="top" wrapText="1"/>
    </xf>
    <xf numFmtId="164" fontId="7" fillId="0" borderId="0" xfId="0" applyNumberFormat="1" applyFont="1" applyFill="1" applyAlignment="1">
      <alignment horizontal="right" vertical="top" wrapText="1"/>
    </xf>
    <xf numFmtId="164" fontId="7" fillId="0" borderId="6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right" vertical="top"/>
    </xf>
    <xf numFmtId="164" fontId="10" fillId="0" borderId="5" xfId="0" applyNumberFormat="1" applyFont="1" applyFill="1" applyBorder="1" applyAlignment="1">
      <alignment horizontal="right" vertical="top"/>
    </xf>
    <xf numFmtId="164" fontId="10" fillId="0" borderId="0" xfId="0" applyNumberFormat="1" applyFont="1" applyFill="1" applyBorder="1" applyAlignment="1">
      <alignment horizontal="right" vertical="top"/>
    </xf>
    <xf numFmtId="164" fontId="11" fillId="0" borderId="5" xfId="0" applyNumberFormat="1" applyFont="1" applyFill="1" applyBorder="1" applyAlignment="1">
      <alignment horizontal="right" vertical="top"/>
    </xf>
    <xf numFmtId="164" fontId="10" fillId="0" borderId="1" xfId="0" applyNumberFormat="1" applyFont="1" applyFill="1" applyBorder="1" applyAlignment="1">
      <alignment horizontal="right" vertical="top"/>
    </xf>
    <xf numFmtId="164" fontId="11" fillId="0" borderId="5" xfId="1" applyNumberFormat="1" applyFont="1" applyFill="1" applyBorder="1" applyAlignment="1">
      <alignment horizontal="right" vertical="top"/>
    </xf>
    <xf numFmtId="164" fontId="7" fillId="0" borderId="5" xfId="1" applyNumberFormat="1" applyFont="1" applyFill="1" applyBorder="1" applyAlignment="1">
      <alignment horizontal="right" vertical="top"/>
    </xf>
    <xf numFmtId="164" fontId="15" fillId="0" borderId="5" xfId="0" applyNumberFormat="1" applyFont="1" applyFill="1" applyBorder="1" applyAlignment="1">
      <alignment horizontal="right" vertical="top"/>
    </xf>
    <xf numFmtId="164" fontId="7" fillId="0" borderId="5" xfId="0" applyNumberFormat="1" applyFont="1" applyFill="1" applyBorder="1" applyAlignment="1">
      <alignment horizontal="right" vertical="top"/>
    </xf>
    <xf numFmtId="164" fontId="7" fillId="0" borderId="6" xfId="0" applyNumberFormat="1" applyFont="1" applyFill="1" applyBorder="1" applyAlignment="1">
      <alignment horizontal="right" vertical="top"/>
    </xf>
    <xf numFmtId="164" fontId="10" fillId="0" borderId="5" xfId="0" applyNumberFormat="1" applyFont="1" applyFill="1" applyBorder="1" applyAlignment="1">
      <alignment vertical="top"/>
    </xf>
    <xf numFmtId="164" fontId="11" fillId="0" borderId="5" xfId="0" applyNumberFormat="1" applyFont="1" applyFill="1" applyBorder="1" applyAlignment="1">
      <alignment vertical="top"/>
    </xf>
    <xf numFmtId="164" fontId="10" fillId="0" borderId="8" xfId="0" applyNumberFormat="1" applyFont="1" applyFill="1" applyBorder="1" applyAlignment="1">
      <alignment vertical="top"/>
    </xf>
    <xf numFmtId="164" fontId="11" fillId="0" borderId="8" xfId="0" applyNumberFormat="1" applyFont="1" applyFill="1" applyBorder="1" applyAlignment="1">
      <alignment vertical="top"/>
    </xf>
    <xf numFmtId="164" fontId="10" fillId="0" borderId="6" xfId="0" applyNumberFormat="1" applyFont="1" applyFill="1" applyBorder="1" applyAlignment="1">
      <alignment vertical="top"/>
    </xf>
    <xf numFmtId="164" fontId="11" fillId="0" borderId="6" xfId="0" applyNumberFormat="1" applyFont="1" applyFill="1" applyBorder="1" applyAlignment="1">
      <alignment vertical="top"/>
    </xf>
    <xf numFmtId="164" fontId="5" fillId="0" borderId="5" xfId="0" applyNumberFormat="1" applyFont="1" applyFill="1" applyBorder="1" applyAlignment="1">
      <alignment horizontal="right" vertical="top"/>
    </xf>
    <xf numFmtId="164" fontId="5" fillId="0" borderId="8" xfId="0" applyNumberFormat="1" applyFont="1" applyFill="1" applyBorder="1" applyAlignment="1">
      <alignment horizontal="right" vertical="top"/>
    </xf>
    <xf numFmtId="164" fontId="7" fillId="0" borderId="8" xfId="0" applyNumberFormat="1" applyFont="1" applyFill="1" applyBorder="1" applyAlignment="1">
      <alignment horizontal="right" vertical="top"/>
    </xf>
    <xf numFmtId="164" fontId="11" fillId="0" borderId="8" xfId="0" applyNumberFormat="1" applyFont="1" applyFill="1" applyBorder="1" applyAlignment="1">
      <alignment horizontal="right" vertical="top"/>
    </xf>
    <xf numFmtId="164" fontId="5" fillId="0" borderId="6" xfId="0" applyNumberFormat="1" applyFont="1" applyFill="1" applyBorder="1" applyAlignment="1">
      <alignment horizontal="right" vertical="top"/>
    </xf>
    <xf numFmtId="164" fontId="5" fillId="0" borderId="1" xfId="0" applyNumberFormat="1" applyFont="1" applyFill="1" applyBorder="1" applyAlignment="1">
      <alignment horizontal="right" vertical="top"/>
    </xf>
    <xf numFmtId="164" fontId="5" fillId="0" borderId="4" xfId="0" applyNumberFormat="1" applyFont="1" applyFill="1" applyBorder="1" applyAlignment="1">
      <alignment horizontal="right" vertical="top"/>
    </xf>
    <xf numFmtId="164" fontId="10" fillId="0" borderId="6" xfId="0" applyNumberFormat="1" applyFont="1" applyFill="1" applyBorder="1" applyAlignment="1">
      <alignment horizontal="right" vertical="top"/>
    </xf>
    <xf numFmtId="164" fontId="10" fillId="0" borderId="8" xfId="0" applyNumberFormat="1" applyFont="1" applyFill="1" applyBorder="1" applyAlignment="1">
      <alignment horizontal="right" vertical="top"/>
    </xf>
    <xf numFmtId="164" fontId="11" fillId="0" borderId="6" xfId="0" applyNumberFormat="1" applyFont="1" applyFill="1" applyBorder="1" applyAlignment="1">
      <alignment horizontal="right" vertical="top"/>
    </xf>
    <xf numFmtId="164" fontId="5" fillId="0" borderId="0" xfId="0" applyNumberFormat="1" applyFont="1" applyFill="1" applyAlignment="1">
      <alignment horizontal="right" vertical="top"/>
    </xf>
    <xf numFmtId="164" fontId="12" fillId="0" borderId="1" xfId="0" applyNumberFormat="1" applyFont="1" applyFill="1" applyBorder="1" applyAlignment="1">
      <alignment horizontal="right" vertical="top"/>
    </xf>
    <xf numFmtId="164" fontId="18" fillId="0" borderId="5" xfId="0" applyNumberFormat="1" applyFont="1" applyFill="1" applyBorder="1" applyAlignment="1">
      <alignment horizontal="right" vertical="top"/>
    </xf>
    <xf numFmtId="164" fontId="7" fillId="0" borderId="1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horizontal="right" vertical="top"/>
    </xf>
    <xf numFmtId="164" fontId="21" fillId="0" borderId="0" xfId="0" applyNumberFormat="1" applyFont="1" applyFill="1" applyBorder="1" applyAlignment="1">
      <alignment horizontal="right" vertical="top"/>
    </xf>
    <xf numFmtId="164" fontId="21" fillId="0" borderId="0" xfId="0" applyNumberFormat="1" applyFont="1" applyFill="1" applyBorder="1" applyAlignment="1">
      <alignment horizontal="left" vertical="top"/>
    </xf>
    <xf numFmtId="164" fontId="9" fillId="0" borderId="0" xfId="0" applyNumberFormat="1" applyFont="1" applyFill="1" applyBorder="1" applyAlignment="1">
      <alignment horizontal="right" vertical="top"/>
    </xf>
    <xf numFmtId="164" fontId="20" fillId="0" borderId="0" xfId="0" applyNumberFormat="1" applyFont="1" applyFill="1" applyAlignment="1">
      <alignment horizontal="left" vertical="top"/>
    </xf>
    <xf numFmtId="164" fontId="4" fillId="0" borderId="0" xfId="0" applyNumberFormat="1" applyFont="1" applyFill="1" applyAlignment="1">
      <alignment horizontal="right" vertical="top"/>
    </xf>
    <xf numFmtId="164" fontId="9" fillId="0" borderId="0" xfId="0" applyNumberFormat="1" applyFont="1" applyFill="1" applyAlignment="1">
      <alignment horizontal="right" vertical="top"/>
    </xf>
    <xf numFmtId="0" fontId="6" fillId="0" borderId="0" xfId="0" applyFont="1" applyFill="1" applyAlignment="1">
      <alignment vertical="center" wrapText="1"/>
    </xf>
    <xf numFmtId="165" fontId="7" fillId="0" borderId="5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165" fontId="7" fillId="0" borderId="2" xfId="0" applyNumberFormat="1" applyFont="1" applyFill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vertical="top" wrapText="1"/>
    </xf>
    <xf numFmtId="165" fontId="5" fillId="0" borderId="5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7" fillId="0" borderId="5" xfId="0" applyNumberFormat="1" applyFont="1" applyFill="1" applyBorder="1" applyAlignment="1">
      <alignment horizontal="center" vertical="top"/>
    </xf>
    <xf numFmtId="9" fontId="7" fillId="0" borderId="5" xfId="1" applyFont="1" applyFill="1" applyBorder="1" applyAlignment="1">
      <alignment horizontal="center" vertical="top"/>
    </xf>
    <xf numFmtId="165" fontId="10" fillId="0" borderId="1" xfId="0" applyNumberFormat="1" applyFont="1" applyFill="1" applyBorder="1" applyAlignment="1">
      <alignment horizontal="center" vertical="top"/>
    </xf>
    <xf numFmtId="165" fontId="5" fillId="0" borderId="5" xfId="0" applyNumberFormat="1" applyFont="1" applyFill="1" applyBorder="1" applyAlignment="1">
      <alignment horizontal="center" vertical="top"/>
    </xf>
    <xf numFmtId="165" fontId="5" fillId="0" borderId="8" xfId="0" applyNumberFormat="1" applyFont="1" applyFill="1" applyBorder="1" applyAlignment="1">
      <alignment vertical="top"/>
    </xf>
    <xf numFmtId="165" fontId="5" fillId="0" borderId="1" xfId="0" applyNumberFormat="1" applyFont="1" applyFill="1" applyBorder="1" applyAlignment="1">
      <alignment horizontal="center" vertical="top"/>
    </xf>
    <xf numFmtId="165" fontId="5" fillId="0" borderId="6" xfId="0" applyNumberFormat="1" applyFont="1" applyFill="1" applyBorder="1" applyAlignment="1">
      <alignment horizontal="center" vertical="top"/>
    </xf>
    <xf numFmtId="165" fontId="5" fillId="0" borderId="8" xfId="0" applyNumberFormat="1" applyFont="1" applyFill="1" applyBorder="1" applyAlignment="1">
      <alignment horizontal="center" vertical="top"/>
    </xf>
    <xf numFmtId="49" fontId="5" fillId="0" borderId="1" xfId="0" applyNumberFormat="1" applyFont="1" applyFill="1" applyBorder="1" applyAlignment="1">
      <alignment horizontal="center" vertical="top"/>
    </xf>
    <xf numFmtId="164" fontId="5" fillId="0" borderId="0" xfId="0" applyNumberFormat="1" applyFont="1" applyFill="1" applyAlignment="1">
      <alignment horizontal="center" wrapText="1"/>
    </xf>
    <xf numFmtId="164" fontId="1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vertical="top"/>
    </xf>
    <xf numFmtId="164" fontId="1" fillId="0" borderId="1" xfId="0" applyNumberFormat="1" applyFont="1" applyFill="1" applyBorder="1" applyAlignment="1">
      <alignment vertical="top"/>
    </xf>
    <xf numFmtId="164" fontId="1" fillId="0" borderId="0" xfId="0" applyNumberFormat="1" applyFont="1" applyFill="1" applyAlignment="1">
      <alignment vertical="top"/>
    </xf>
    <xf numFmtId="164" fontId="20" fillId="0" borderId="0" xfId="0" applyNumberFormat="1" applyFont="1" applyFill="1" applyAlignment="1">
      <alignment horizontal="left"/>
    </xf>
    <xf numFmtId="164" fontId="22" fillId="0" borderId="0" xfId="0" applyNumberFormat="1" applyFont="1" applyFill="1" applyAlignment="1">
      <alignment horizontal="center"/>
    </xf>
    <xf numFmtId="164" fontId="5" fillId="0" borderId="0" xfId="0" applyNumberFormat="1" applyFont="1" applyFill="1"/>
    <xf numFmtId="164" fontId="23" fillId="0" borderId="0" xfId="0" applyNumberFormat="1" applyFont="1" applyFill="1"/>
    <xf numFmtId="4" fontId="5" fillId="0" borderId="0" xfId="0" applyNumberFormat="1" applyFont="1" applyFill="1"/>
    <xf numFmtId="0" fontId="11" fillId="0" borderId="6" xfId="0" applyFont="1" applyFill="1" applyBorder="1" applyAlignment="1">
      <alignment horizontal="left" vertical="top" wrapText="1"/>
    </xf>
    <xf numFmtId="0" fontId="20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Alignment="1">
      <alignment vertical="top"/>
    </xf>
    <xf numFmtId="0" fontId="20" fillId="0" borderId="0" xfId="0" applyFont="1" applyFill="1" applyAlignment="1">
      <alignment horizontal="left"/>
    </xf>
    <xf numFmtId="164" fontId="1" fillId="3" borderId="1" xfId="0" applyNumberFormat="1" applyFont="1" applyFill="1" applyBorder="1" applyAlignment="1">
      <alignment vertical="top"/>
    </xf>
    <xf numFmtId="0" fontId="1" fillId="0" borderId="1" xfId="0" applyFont="1" applyFill="1" applyBorder="1"/>
    <xf numFmtId="165" fontId="5" fillId="2" borderId="1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top"/>
    </xf>
    <xf numFmtId="164" fontId="21" fillId="0" borderId="0" xfId="0" applyNumberFormat="1" applyFont="1" applyFill="1" applyBorder="1" applyAlignment="1">
      <alignment horizontal="center" vertical="top"/>
    </xf>
    <xf numFmtId="164" fontId="7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164" fontId="2" fillId="0" borderId="0" xfId="0" applyNumberFormat="1" applyFont="1" applyFill="1" applyAlignment="1">
      <alignment horizontal="center" vertical="top"/>
    </xf>
    <xf numFmtId="164" fontId="21" fillId="0" borderId="0" xfId="0" applyNumberFormat="1" applyFont="1" applyFill="1" applyAlignment="1">
      <alignment horizontal="center" vertical="top"/>
    </xf>
    <xf numFmtId="164" fontId="9" fillId="0" borderId="0" xfId="0" applyNumberFormat="1" applyFont="1" applyFill="1" applyAlignment="1">
      <alignment horizontal="center" vertical="top"/>
    </xf>
    <xf numFmtId="164" fontId="7" fillId="0" borderId="0" xfId="0" applyNumberFormat="1" applyFont="1" applyFill="1" applyAlignment="1">
      <alignment horizontal="center" vertical="top"/>
    </xf>
    <xf numFmtId="164" fontId="2" fillId="0" borderId="1" xfId="0" applyNumberFormat="1" applyFont="1" applyFill="1" applyBorder="1" applyAlignment="1">
      <alignment horizontal="center" vertical="top" wrapText="1"/>
    </xf>
    <xf numFmtId="164" fontId="27" fillId="0" borderId="1" xfId="0" applyNumberFormat="1" applyFont="1" applyFill="1" applyBorder="1" applyAlignment="1">
      <alignment vertical="top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/>
    </xf>
    <xf numFmtId="165" fontId="11" fillId="0" borderId="1" xfId="0" applyNumberFormat="1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9" fontId="10" fillId="0" borderId="5" xfId="1" applyFont="1" applyFill="1" applyBorder="1" applyAlignment="1">
      <alignment horizontal="left" vertical="top" wrapText="1"/>
    </xf>
    <xf numFmtId="165" fontId="11" fillId="0" borderId="8" xfId="0" applyNumberFormat="1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20" fillId="0" borderId="0" xfId="0" applyFont="1" applyFill="1" applyAlignment="1">
      <alignment horizontal="left"/>
    </xf>
    <xf numFmtId="0" fontId="23" fillId="0" borderId="0" xfId="0" applyFont="1" applyFill="1" applyAlignment="1"/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top" wrapText="1"/>
    </xf>
    <xf numFmtId="0" fontId="24" fillId="0" borderId="6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165" fontId="9" fillId="0" borderId="2" xfId="0" applyNumberFormat="1" applyFont="1" applyFill="1" applyBorder="1" applyAlignment="1">
      <alignment horizontal="left" vertical="center" wrapText="1"/>
    </xf>
    <xf numFmtId="165" fontId="9" fillId="0" borderId="4" xfId="0" applyNumberFormat="1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165" fontId="7" fillId="0" borderId="5" xfId="0" applyNumberFormat="1" applyFont="1" applyFill="1" applyBorder="1" applyAlignment="1">
      <alignment horizontal="center" vertical="top" wrapText="1"/>
    </xf>
    <xf numFmtId="165" fontId="7" fillId="0" borderId="6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165" fontId="11" fillId="0" borderId="5" xfId="0" applyNumberFormat="1" applyFont="1" applyFill="1" applyBorder="1" applyAlignment="1">
      <alignment horizontal="left" vertical="top" wrapText="1"/>
    </xf>
    <xf numFmtId="165" fontId="14" fillId="0" borderId="2" xfId="0" applyNumberFormat="1" applyFont="1" applyFill="1" applyBorder="1" applyAlignment="1">
      <alignment vertical="top" wrapText="1"/>
    </xf>
    <xf numFmtId="165" fontId="10" fillId="0" borderId="5" xfId="0" applyNumberFormat="1" applyFont="1" applyFill="1" applyBorder="1" applyAlignment="1">
      <alignment horizontal="left" vertical="top" wrapText="1"/>
    </xf>
    <xf numFmtId="165" fontId="7" fillId="0" borderId="1" xfId="0" applyNumberFormat="1" applyFont="1" applyFill="1" applyBorder="1" applyAlignment="1">
      <alignment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mruColors>
      <color rgb="FF66FFFF"/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6"/>
  <sheetViews>
    <sheetView workbookViewId="0">
      <selection sqref="A1:J1"/>
    </sheetView>
  </sheetViews>
  <sheetFormatPr defaultRowHeight="15.75"/>
  <cols>
    <col min="1" max="1" width="42.7109375" style="153" customWidth="1"/>
    <col min="2" max="2" width="15.5703125" style="140" customWidth="1"/>
    <col min="3" max="3" width="20.5703125" style="140" customWidth="1"/>
    <col min="4" max="4" width="18.7109375" style="162" hidden="1" customWidth="1"/>
    <col min="5" max="5" width="17.28515625" style="140" customWidth="1"/>
    <col min="6" max="6" width="17.28515625" style="162" hidden="1" customWidth="1"/>
    <col min="7" max="7" width="17.28515625" style="140" customWidth="1"/>
    <col min="8" max="8" width="17.28515625" style="162" hidden="1" customWidth="1"/>
    <col min="9" max="9" width="68.28515625" style="151" customWidth="1"/>
    <col min="10" max="10" width="44" style="151" customWidth="1"/>
    <col min="11" max="16384" width="9.140625" style="1"/>
  </cols>
  <sheetData>
    <row r="1" spans="1:11" s="3" customFormat="1" ht="25.5">
      <c r="A1" s="180" t="s">
        <v>140</v>
      </c>
      <c r="B1" s="180"/>
      <c r="C1" s="180"/>
      <c r="D1" s="180"/>
      <c r="E1" s="180"/>
      <c r="F1" s="180"/>
      <c r="G1" s="180"/>
      <c r="H1" s="180"/>
      <c r="I1" s="180"/>
      <c r="J1" s="180"/>
      <c r="K1" s="118"/>
    </row>
    <row r="2" spans="1:11" s="3" customFormat="1" ht="25.5">
      <c r="A2" s="180" t="s">
        <v>139</v>
      </c>
      <c r="B2" s="180"/>
      <c r="C2" s="180"/>
      <c r="D2" s="180"/>
      <c r="E2" s="180"/>
      <c r="F2" s="180"/>
      <c r="G2" s="180"/>
      <c r="H2" s="180"/>
      <c r="I2" s="180"/>
      <c r="J2" s="180"/>
      <c r="K2" s="118"/>
    </row>
    <row r="3" spans="1:11" s="3" customFormat="1" ht="25.5">
      <c r="A3" s="180" t="s">
        <v>203</v>
      </c>
      <c r="B3" s="180"/>
      <c r="C3" s="180"/>
      <c r="D3" s="180"/>
      <c r="E3" s="180"/>
      <c r="F3" s="180"/>
      <c r="G3" s="180"/>
      <c r="H3" s="180"/>
      <c r="I3" s="180"/>
      <c r="J3" s="180"/>
      <c r="K3" s="118"/>
    </row>
    <row r="4" spans="1:11" s="3" customFormat="1" ht="20.25" customHeight="1">
      <c r="A4" s="4"/>
      <c r="B4" s="136"/>
      <c r="C4" s="78"/>
      <c r="D4" s="160"/>
      <c r="E4" s="78"/>
      <c r="F4" s="160"/>
      <c r="G4" s="78"/>
      <c r="H4" s="160"/>
      <c r="I4" s="79"/>
      <c r="J4" s="6" t="s">
        <v>55</v>
      </c>
      <c r="K4" s="78"/>
    </row>
    <row r="5" spans="1:11" ht="63">
      <c r="A5" s="148" t="s">
        <v>0</v>
      </c>
      <c r="B5" s="137" t="s">
        <v>1</v>
      </c>
      <c r="C5" s="137" t="s">
        <v>2</v>
      </c>
      <c r="D5" s="166" t="s">
        <v>209</v>
      </c>
      <c r="E5" s="137" t="s">
        <v>8</v>
      </c>
      <c r="F5" s="166" t="s">
        <v>210</v>
      </c>
      <c r="G5" s="137" t="s">
        <v>3</v>
      </c>
      <c r="H5" s="166" t="s">
        <v>211</v>
      </c>
      <c r="I5" s="148" t="s">
        <v>54</v>
      </c>
      <c r="J5" s="148" t="s">
        <v>4</v>
      </c>
    </row>
    <row r="6" spans="1:11" ht="27" customHeight="1">
      <c r="A6" s="149" t="s">
        <v>7</v>
      </c>
      <c r="B6" s="138">
        <f>B11+B26+B31+B51+B56+B86+B91+B116+B121+B126+B151+B156+B171+B176+B201+B206+B226+B231+B236+B241</f>
        <v>1240103.3593299999</v>
      </c>
      <c r="C6" s="138">
        <f>C11+C26+C31+C51+C56+C86+C91+C116+C121+C126+C151+C156+C171+C176+C201+C206+C226+C231+C236+C241</f>
        <v>788928.04398999992</v>
      </c>
      <c r="D6" s="158">
        <f>C6*100/B6</f>
        <v>63.617926526401803</v>
      </c>
      <c r="E6" s="138">
        <f>E11+E26+E31+E51+E56+E86+E91+E116+E121+E126+E151+E156+E171+E176+E201+E206+E226+E231+E236+E241</f>
        <v>785790.04850000015</v>
      </c>
      <c r="F6" s="158">
        <f>E6*100/B6</f>
        <v>63.364883466209207</v>
      </c>
      <c r="G6" s="138">
        <f>G11+G26+G31+G51+G56+G86+G91+G116+G121+G126+G151+G156+G171+G176+G201+G206+G226+G231+G236+G241</f>
        <v>788410.25050000008</v>
      </c>
      <c r="H6" s="158">
        <f t="shared" ref="H6:H8" si="0">G6*100/B6</f>
        <v>63.576172467265998</v>
      </c>
      <c r="I6" s="73"/>
      <c r="J6" s="73"/>
    </row>
    <row r="7" spans="1:11" ht="36" customHeight="1">
      <c r="A7" s="150" t="s">
        <v>141</v>
      </c>
      <c r="B7" s="138">
        <f t="shared" ref="B7:G9" si="1">B12+B27+B32+B52+B57+B87+B92+B117+B122+B127+B152+B157+B172+B177+B202+B207+B227+B232+B237+B242</f>
        <v>171387.08907000002</v>
      </c>
      <c r="C7" s="138">
        <f t="shared" si="1"/>
        <v>28291.713579999996</v>
      </c>
      <c r="D7" s="158">
        <f t="shared" ref="D7:D8" si="2">C7*100/B7</f>
        <v>16.507494078766193</v>
      </c>
      <c r="E7" s="138">
        <f t="shared" si="1"/>
        <v>28291.713580000003</v>
      </c>
      <c r="F7" s="158">
        <f>E7*100/B7</f>
        <v>16.5074940787662</v>
      </c>
      <c r="G7" s="138">
        <f t="shared" si="1"/>
        <v>30883.760000000002</v>
      </c>
      <c r="H7" s="158">
        <f t="shared" si="0"/>
        <v>18.019887126612016</v>
      </c>
      <c r="I7" s="73"/>
      <c r="J7" s="73"/>
    </row>
    <row r="8" spans="1:11" ht="42.75">
      <c r="A8" s="150" t="s">
        <v>207</v>
      </c>
      <c r="B8" s="138">
        <f>B13+B28+B33+B53+B58+B88+B93+B118+B123+B128+B153+B158+B173+B178+B203+B208+B228+B233+B238+B243</f>
        <v>851246.59269999992</v>
      </c>
      <c r="C8" s="138">
        <f>C13+C28+C33+C53+C58+C88+C93+C118+C123+C128+C153+C158+C173+C178+C203+C208+C228+C233+C238+C243</f>
        <v>524332.42371</v>
      </c>
      <c r="D8" s="158">
        <f t="shared" si="2"/>
        <v>61.595832301297392</v>
      </c>
      <c r="E8" s="138">
        <f t="shared" si="1"/>
        <v>521540.20900999993</v>
      </c>
      <c r="F8" s="158">
        <f>E8*100/B8</f>
        <v>61.267817514049476</v>
      </c>
      <c r="G8" s="138">
        <f t="shared" si="1"/>
        <v>530164.31258000003</v>
      </c>
      <c r="H8" s="158">
        <f t="shared" si="0"/>
        <v>62.280932120787106</v>
      </c>
      <c r="I8" s="73"/>
      <c r="J8" s="73"/>
    </row>
    <row r="9" spans="1:11" ht="54">
      <c r="A9" s="150" t="s">
        <v>142</v>
      </c>
      <c r="B9" s="138">
        <f t="shared" si="1"/>
        <v>0</v>
      </c>
      <c r="C9" s="138">
        <f t="shared" si="1"/>
        <v>0</v>
      </c>
      <c r="D9" s="158"/>
      <c r="E9" s="138">
        <f t="shared" si="1"/>
        <v>0</v>
      </c>
      <c r="F9" s="158"/>
      <c r="G9" s="138">
        <f t="shared" si="1"/>
        <v>0</v>
      </c>
      <c r="H9" s="158"/>
      <c r="I9" s="73"/>
      <c r="J9" s="73"/>
    </row>
    <row r="10" spans="1:11" ht="30.75" customHeight="1">
      <c r="A10" s="185" t="s">
        <v>122</v>
      </c>
      <c r="B10" s="186"/>
      <c r="C10" s="186"/>
      <c r="D10" s="186"/>
      <c r="E10" s="186"/>
      <c r="F10" s="186"/>
      <c r="G10" s="186"/>
      <c r="H10" s="186"/>
      <c r="I10" s="186"/>
      <c r="J10" s="187"/>
    </row>
    <row r="11" spans="1:11">
      <c r="A11" s="75" t="s">
        <v>7</v>
      </c>
      <c r="B11" s="139">
        <f t="shared" ref="B11:G14" si="3">B16+B21</f>
        <v>12505.89587</v>
      </c>
      <c r="C11" s="139">
        <f t="shared" si="3"/>
        <v>9475.1482099999994</v>
      </c>
      <c r="D11" s="158">
        <f>C11*100/B11</f>
        <v>75.765449420777884</v>
      </c>
      <c r="E11" s="139">
        <f t="shared" si="3"/>
        <v>9475.1482099999994</v>
      </c>
      <c r="F11" s="158">
        <f>E11*100/B11</f>
        <v>75.765449420777884</v>
      </c>
      <c r="G11" s="139">
        <f t="shared" si="3"/>
        <v>9522.1</v>
      </c>
      <c r="H11" s="158">
        <f t="shared" ref="H11" si="4">G11*100/B11</f>
        <v>76.140886658446163</v>
      </c>
      <c r="I11" s="73"/>
      <c r="J11" s="73"/>
    </row>
    <row r="12" spans="1:11" ht="31.5">
      <c r="A12" s="75" t="s">
        <v>9</v>
      </c>
      <c r="B12" s="139">
        <f t="shared" si="3"/>
        <v>0</v>
      </c>
      <c r="C12" s="139">
        <f t="shared" si="3"/>
        <v>0</v>
      </c>
      <c r="D12" s="158"/>
      <c r="E12" s="139">
        <f t="shared" si="3"/>
        <v>0</v>
      </c>
      <c r="F12" s="158"/>
      <c r="G12" s="139">
        <f t="shared" si="3"/>
        <v>0</v>
      </c>
      <c r="H12" s="158"/>
      <c r="I12" s="73"/>
      <c r="J12" s="73"/>
    </row>
    <row r="13" spans="1:11">
      <c r="A13" s="75" t="s">
        <v>5</v>
      </c>
      <c r="B13" s="139">
        <f t="shared" si="3"/>
        <v>3722.7805899999998</v>
      </c>
      <c r="C13" s="139">
        <f t="shared" si="3"/>
        <v>3394.1692899999998</v>
      </c>
      <c r="D13" s="158">
        <f>C13*100/B13</f>
        <v>91.172960853972867</v>
      </c>
      <c r="E13" s="139">
        <f t="shared" si="3"/>
        <v>3394.1692899999998</v>
      </c>
      <c r="F13" s="158">
        <f>E13*100/B13</f>
        <v>91.172960853972867</v>
      </c>
      <c r="G13" s="139">
        <f t="shared" si="3"/>
        <v>3449.4</v>
      </c>
      <c r="H13" s="158">
        <f t="shared" ref="H13" si="5">G13*100/B13</f>
        <v>92.656548421511999</v>
      </c>
      <c r="I13" s="73"/>
      <c r="J13" s="73"/>
    </row>
    <row r="14" spans="1:11" ht="31.5">
      <c r="A14" s="75" t="s">
        <v>6</v>
      </c>
      <c r="B14" s="139">
        <f t="shared" si="3"/>
        <v>0</v>
      </c>
      <c r="C14" s="139">
        <f t="shared" si="3"/>
        <v>0</v>
      </c>
      <c r="D14" s="158"/>
      <c r="E14" s="139">
        <f t="shared" si="3"/>
        <v>0</v>
      </c>
      <c r="F14" s="158"/>
      <c r="G14" s="139">
        <f t="shared" si="3"/>
        <v>0</v>
      </c>
      <c r="H14" s="158"/>
      <c r="I14" s="73"/>
      <c r="J14" s="73"/>
    </row>
    <row r="15" spans="1:11" s="2" customFormat="1" ht="21" customHeight="1">
      <c r="A15" s="182" t="s">
        <v>10</v>
      </c>
      <c r="B15" s="183"/>
      <c r="C15" s="183"/>
      <c r="D15" s="183"/>
      <c r="E15" s="183"/>
      <c r="F15" s="183"/>
      <c r="G15" s="183"/>
      <c r="H15" s="183"/>
      <c r="I15" s="184"/>
      <c r="J15" s="74"/>
    </row>
    <row r="16" spans="1:11" ht="40.5" customHeight="1">
      <c r="A16" s="75" t="s">
        <v>7</v>
      </c>
      <c r="B16" s="139">
        <v>8927.7000000000007</v>
      </c>
      <c r="C16" s="139">
        <v>5998.8923400000003</v>
      </c>
      <c r="D16" s="158">
        <f>C16*100/B16</f>
        <v>67.19415235727007</v>
      </c>
      <c r="E16" s="139">
        <v>5998.8923400000003</v>
      </c>
      <c r="F16" s="158">
        <f>E16*100/B16</f>
        <v>67.19415235727007</v>
      </c>
      <c r="G16" s="139">
        <v>6045.8</v>
      </c>
      <c r="H16" s="158">
        <f>G16*100/B16</f>
        <v>67.71956942997636</v>
      </c>
      <c r="I16" s="73" t="s">
        <v>143</v>
      </c>
      <c r="J16" s="73" t="s">
        <v>205</v>
      </c>
    </row>
    <row r="17" spans="1:10" ht="31.5" hidden="1">
      <c r="A17" s="75" t="s">
        <v>9</v>
      </c>
      <c r="B17" s="139"/>
      <c r="C17" s="139"/>
      <c r="D17" s="158" t="e">
        <f t="shared" ref="D17:D18" si="6">C17*100/B17</f>
        <v>#DIV/0!</v>
      </c>
      <c r="E17" s="139"/>
      <c r="F17" s="158" t="e">
        <f t="shared" ref="F17:F18" si="7">E17*100/B17</f>
        <v>#DIV/0!</v>
      </c>
      <c r="G17" s="139"/>
      <c r="H17" s="158" t="e">
        <f t="shared" ref="H17:H18" si="8">G17*100/B17</f>
        <v>#DIV/0!</v>
      </c>
      <c r="I17" s="73"/>
      <c r="J17" s="73"/>
    </row>
    <row r="18" spans="1:10" ht="40.5" customHeight="1">
      <c r="A18" s="75" t="s">
        <v>5</v>
      </c>
      <c r="B18" s="139">
        <v>795</v>
      </c>
      <c r="C18" s="139">
        <v>568.32870000000003</v>
      </c>
      <c r="D18" s="158">
        <f t="shared" si="6"/>
        <v>71.487886792452827</v>
      </c>
      <c r="E18" s="139">
        <v>568.32870000000003</v>
      </c>
      <c r="F18" s="158">
        <f t="shared" si="7"/>
        <v>71.487886792452827</v>
      </c>
      <c r="G18" s="139">
        <v>623.5</v>
      </c>
      <c r="H18" s="158">
        <f t="shared" si="8"/>
        <v>78.427672955974842</v>
      </c>
      <c r="I18" s="73" t="s">
        <v>133</v>
      </c>
      <c r="J18" s="73"/>
    </row>
    <row r="19" spans="1:10" ht="24" hidden="1" customHeight="1">
      <c r="A19" s="75" t="s">
        <v>6</v>
      </c>
      <c r="B19" s="139"/>
      <c r="C19" s="139"/>
      <c r="D19" s="158"/>
      <c r="E19" s="139"/>
      <c r="F19" s="158"/>
      <c r="G19" s="139"/>
      <c r="H19" s="158"/>
      <c r="I19" s="73"/>
      <c r="J19" s="73"/>
    </row>
    <row r="20" spans="1:10" s="2" customFormat="1">
      <c r="A20" s="182" t="s">
        <v>11</v>
      </c>
      <c r="B20" s="183"/>
      <c r="C20" s="183"/>
      <c r="D20" s="183"/>
      <c r="E20" s="183"/>
      <c r="F20" s="183"/>
      <c r="G20" s="183"/>
      <c r="H20" s="183"/>
      <c r="I20" s="184"/>
      <c r="J20" s="74"/>
    </row>
    <row r="21" spans="1:10" ht="37.5" customHeight="1">
      <c r="A21" s="75" t="s">
        <v>7</v>
      </c>
      <c r="B21" s="139">
        <v>3578.19587</v>
      </c>
      <c r="C21" s="139">
        <v>3476.25587</v>
      </c>
      <c r="D21" s="158">
        <f t="shared" ref="D21:D23" si="9">C21*100/B21</f>
        <v>97.151078261123814</v>
      </c>
      <c r="E21" s="139">
        <v>3476.25587</v>
      </c>
      <c r="F21" s="158">
        <f>E21*100/B21</f>
        <v>97.151078261123814</v>
      </c>
      <c r="G21" s="139">
        <v>3476.3</v>
      </c>
      <c r="H21" s="158">
        <f t="shared" ref="H21" si="10">G21*100/B21</f>
        <v>97.152311564207352</v>
      </c>
      <c r="I21" s="151" t="s">
        <v>206</v>
      </c>
      <c r="J21" s="73"/>
    </row>
    <row r="22" spans="1:10" ht="31.5" hidden="1">
      <c r="A22" s="75" t="s">
        <v>9</v>
      </c>
      <c r="B22" s="139"/>
      <c r="C22" s="139"/>
      <c r="D22" s="158" t="e">
        <f t="shared" si="9"/>
        <v>#DIV/0!</v>
      </c>
      <c r="E22" s="139"/>
      <c r="F22" s="158"/>
      <c r="G22" s="155"/>
      <c r="H22" s="158"/>
      <c r="I22" s="73"/>
      <c r="J22" s="73"/>
    </row>
    <row r="23" spans="1:10" ht="27" customHeight="1">
      <c r="A23" s="75" t="s">
        <v>5</v>
      </c>
      <c r="B23" s="139">
        <f>254.45984+2571.38075+101.94</f>
        <v>2927.7805899999998</v>
      </c>
      <c r="C23" s="139">
        <f>254.45984+2571.38075</f>
        <v>2825.8405899999998</v>
      </c>
      <c r="D23" s="158">
        <f t="shared" si="9"/>
        <v>96.518181712516935</v>
      </c>
      <c r="E23" s="139">
        <f>254.45984+2571.38075</f>
        <v>2825.8405899999998</v>
      </c>
      <c r="F23" s="158">
        <f>E23*100/B23</f>
        <v>96.518181712516935</v>
      </c>
      <c r="G23" s="139">
        <v>2825.9</v>
      </c>
      <c r="H23" s="158">
        <f t="shared" ref="H23" si="11">G23*100/B23</f>
        <v>96.520210894628548</v>
      </c>
      <c r="I23" s="156"/>
      <c r="J23" s="191"/>
    </row>
    <row r="24" spans="1:10" ht="31.5" hidden="1">
      <c r="A24" s="75" t="s">
        <v>6</v>
      </c>
      <c r="B24" s="139">
        <v>0</v>
      </c>
      <c r="C24" s="139">
        <v>0</v>
      </c>
      <c r="D24" s="158"/>
      <c r="E24" s="139">
        <v>0</v>
      </c>
      <c r="F24" s="158"/>
      <c r="G24" s="139">
        <v>0</v>
      </c>
      <c r="H24" s="158"/>
      <c r="I24" s="73"/>
      <c r="J24" s="192"/>
    </row>
    <row r="25" spans="1:10" ht="31.5" customHeight="1">
      <c r="A25" s="185" t="s">
        <v>12</v>
      </c>
      <c r="B25" s="186"/>
      <c r="C25" s="186"/>
      <c r="D25" s="186"/>
      <c r="E25" s="186"/>
      <c r="F25" s="186"/>
      <c r="G25" s="186"/>
      <c r="H25" s="186"/>
      <c r="I25" s="186"/>
      <c r="J25" s="187"/>
    </row>
    <row r="26" spans="1:10" ht="84" customHeight="1">
      <c r="A26" s="75" t="s">
        <v>7</v>
      </c>
      <c r="B26" s="139">
        <v>100</v>
      </c>
      <c r="C26" s="139">
        <v>45</v>
      </c>
      <c r="D26" s="158">
        <f t="shared" ref="D26" si="12">C26*100/B26</f>
        <v>45</v>
      </c>
      <c r="E26" s="139">
        <v>39.744</v>
      </c>
      <c r="F26" s="158">
        <f>E26*100/B26</f>
        <v>39.744</v>
      </c>
      <c r="G26" s="139">
        <v>39.700000000000003</v>
      </c>
      <c r="H26" s="158">
        <f t="shared" ref="H26" si="13">G26*100/B26</f>
        <v>39.700000000000003</v>
      </c>
      <c r="I26" s="73" t="s">
        <v>233</v>
      </c>
      <c r="J26" s="73" t="s">
        <v>232</v>
      </c>
    </row>
    <row r="27" spans="1:10" ht="37.5" customHeight="1">
      <c r="A27" s="75" t="s">
        <v>9</v>
      </c>
      <c r="B27" s="139"/>
      <c r="C27" s="139"/>
      <c r="D27" s="158"/>
      <c r="E27" s="139"/>
      <c r="F27" s="158"/>
      <c r="G27" s="139"/>
      <c r="H27" s="158"/>
      <c r="I27" s="73"/>
      <c r="J27" s="73"/>
    </row>
    <row r="28" spans="1:10" ht="23.25" customHeight="1">
      <c r="A28" s="75" t="s">
        <v>5</v>
      </c>
      <c r="B28" s="139"/>
      <c r="C28" s="139"/>
      <c r="D28" s="158"/>
      <c r="E28" s="139"/>
      <c r="F28" s="158"/>
      <c r="G28" s="139"/>
      <c r="H28" s="158"/>
      <c r="I28" s="73"/>
      <c r="J28" s="73"/>
    </row>
    <row r="29" spans="1:10" ht="37.5" customHeight="1">
      <c r="A29" s="75" t="s">
        <v>6</v>
      </c>
      <c r="B29" s="139"/>
      <c r="C29" s="139"/>
      <c r="D29" s="158"/>
      <c r="E29" s="139"/>
      <c r="F29" s="158"/>
      <c r="G29" s="139"/>
      <c r="H29" s="158"/>
      <c r="I29" s="73"/>
      <c r="J29" s="73"/>
    </row>
    <row r="30" spans="1:10" ht="32.25" customHeight="1">
      <c r="A30" s="185" t="s">
        <v>13</v>
      </c>
      <c r="B30" s="186"/>
      <c r="C30" s="186"/>
      <c r="D30" s="186"/>
      <c r="E30" s="186"/>
      <c r="F30" s="186"/>
      <c r="G30" s="186"/>
      <c r="H30" s="186"/>
      <c r="I30" s="186"/>
      <c r="J30" s="187"/>
    </row>
    <row r="31" spans="1:10">
      <c r="A31" s="75" t="s">
        <v>7</v>
      </c>
      <c r="B31" s="139">
        <f t="shared" ref="B31:G34" si="14">B36+B41+B46</f>
        <v>901429.97303999995</v>
      </c>
      <c r="C31" s="139">
        <f t="shared" si="14"/>
        <v>548364.42452</v>
      </c>
      <c r="D31" s="158">
        <f t="shared" ref="D31:D33" si="15">C31*100/B31</f>
        <v>60.832725882265173</v>
      </c>
      <c r="E31" s="139">
        <f t="shared" si="14"/>
        <v>545608.71646000003</v>
      </c>
      <c r="F31" s="158">
        <f>E31*100/B31</f>
        <v>60.527021818453477</v>
      </c>
      <c r="G31" s="139">
        <f t="shared" si="14"/>
        <v>560074.1</v>
      </c>
      <c r="H31" s="158">
        <f t="shared" ref="H31:H33" si="16">G31*100/B31</f>
        <v>62.131736990195172</v>
      </c>
      <c r="I31" s="73"/>
      <c r="J31" s="73"/>
    </row>
    <row r="32" spans="1:10" ht="31.5">
      <c r="A32" s="75" t="s">
        <v>9</v>
      </c>
      <c r="B32" s="139">
        <f t="shared" si="14"/>
        <v>159062.00007000001</v>
      </c>
      <c r="C32" s="139">
        <f t="shared" si="14"/>
        <v>20747.953579999998</v>
      </c>
      <c r="D32" s="158">
        <f t="shared" si="15"/>
        <v>13.043941086412365</v>
      </c>
      <c r="E32" s="139">
        <f t="shared" si="14"/>
        <v>20747.953580000001</v>
      </c>
      <c r="F32" s="158">
        <f>E32*100/B32</f>
        <v>13.043941086412367</v>
      </c>
      <c r="G32" s="139">
        <f t="shared" si="14"/>
        <v>20748</v>
      </c>
      <c r="H32" s="158">
        <f t="shared" si="16"/>
        <v>13.043970270001145</v>
      </c>
      <c r="I32" s="73"/>
      <c r="J32" s="73"/>
    </row>
    <row r="33" spans="1:10" ht="18.75" customHeight="1">
      <c r="A33" s="75" t="s">
        <v>5</v>
      </c>
      <c r="B33" s="139">
        <f t="shared" si="14"/>
        <v>656526.91738</v>
      </c>
      <c r="C33" s="139">
        <f t="shared" si="14"/>
        <v>377246.81946000003</v>
      </c>
      <c r="D33" s="158">
        <f t="shared" si="15"/>
        <v>57.460982858932546</v>
      </c>
      <c r="E33" s="139">
        <f t="shared" si="14"/>
        <v>374740.00255999999</v>
      </c>
      <c r="F33" s="158">
        <f>E33*100/B33</f>
        <v>57.079152832830339</v>
      </c>
      <c r="G33" s="139">
        <f t="shared" si="14"/>
        <v>397442.4</v>
      </c>
      <c r="H33" s="158">
        <f t="shared" si="16"/>
        <v>60.537106625585466</v>
      </c>
      <c r="I33" s="73"/>
      <c r="J33" s="73"/>
    </row>
    <row r="34" spans="1:10" ht="31.5">
      <c r="A34" s="75" t="s">
        <v>6</v>
      </c>
      <c r="B34" s="139">
        <f t="shared" si="14"/>
        <v>0</v>
      </c>
      <c r="C34" s="139">
        <f t="shared" si="14"/>
        <v>0</v>
      </c>
      <c r="D34" s="158"/>
      <c r="E34" s="139">
        <f t="shared" si="14"/>
        <v>0</v>
      </c>
      <c r="F34" s="158"/>
      <c r="G34" s="139">
        <f t="shared" si="14"/>
        <v>0</v>
      </c>
      <c r="H34" s="158"/>
      <c r="I34" s="73"/>
      <c r="J34" s="73"/>
    </row>
    <row r="35" spans="1:10" s="121" customFormat="1" ht="21.75" customHeight="1">
      <c r="A35" s="188" t="s">
        <v>14</v>
      </c>
      <c r="B35" s="189"/>
      <c r="C35" s="189"/>
      <c r="D35" s="189"/>
      <c r="E35" s="189"/>
      <c r="F35" s="189"/>
      <c r="G35" s="189"/>
      <c r="H35" s="189"/>
      <c r="I35" s="190"/>
      <c r="J35" s="120"/>
    </row>
    <row r="36" spans="1:10" ht="409.6" customHeight="1">
      <c r="A36" s="75" t="s">
        <v>7</v>
      </c>
      <c r="B36" s="139">
        <v>841695.24604</v>
      </c>
      <c r="C36" s="139">
        <v>506990.38916000002</v>
      </c>
      <c r="D36" s="158">
        <f t="shared" ref="D36:D38" si="17">C36*100/B36</f>
        <v>60.234436578474657</v>
      </c>
      <c r="E36" s="139">
        <v>504237.94118000002</v>
      </c>
      <c r="F36" s="158">
        <f>E36*100/B36</f>
        <v>59.907424160031084</v>
      </c>
      <c r="G36" s="139">
        <v>517313.1</v>
      </c>
      <c r="H36" s="158">
        <f t="shared" ref="H36:H38" si="18">G36*100/B36</f>
        <v>61.460855628429634</v>
      </c>
      <c r="I36" s="73" t="s">
        <v>185</v>
      </c>
      <c r="J36" s="73" t="s">
        <v>304</v>
      </c>
    </row>
    <row r="37" spans="1:10" ht="74.25" customHeight="1">
      <c r="A37" s="75" t="s">
        <v>9</v>
      </c>
      <c r="B37" s="139">
        <v>159062.00007000001</v>
      </c>
      <c r="C37" s="139">
        <f>9.36+84.59799+20653.99559</f>
        <v>20747.953579999998</v>
      </c>
      <c r="D37" s="158">
        <f t="shared" si="17"/>
        <v>13.043941086412365</v>
      </c>
      <c r="E37" s="139">
        <v>20747.953580000001</v>
      </c>
      <c r="F37" s="158">
        <f>E37*100/B37</f>
        <v>13.043941086412367</v>
      </c>
      <c r="G37" s="139">
        <v>20748</v>
      </c>
      <c r="H37" s="158">
        <f t="shared" si="18"/>
        <v>13.043970270001145</v>
      </c>
      <c r="I37" s="73" t="s">
        <v>208</v>
      </c>
      <c r="J37" s="73" t="s">
        <v>305</v>
      </c>
    </row>
    <row r="38" spans="1:10" ht="185.25" customHeight="1">
      <c r="A38" s="75" t="s">
        <v>5</v>
      </c>
      <c r="B38" s="139">
        <v>656526.91738</v>
      </c>
      <c r="C38" s="139">
        <v>377246.81946000003</v>
      </c>
      <c r="D38" s="158">
        <f t="shared" si="17"/>
        <v>57.460982858932546</v>
      </c>
      <c r="E38" s="139">
        <v>374740.00255999999</v>
      </c>
      <c r="F38" s="158">
        <f>E38*100/B38</f>
        <v>57.079152832830339</v>
      </c>
      <c r="G38" s="139">
        <v>397442.4</v>
      </c>
      <c r="H38" s="158">
        <f t="shared" si="18"/>
        <v>60.537106625585466</v>
      </c>
      <c r="I38" s="73" t="s">
        <v>144</v>
      </c>
      <c r="J38" s="73" t="s">
        <v>307</v>
      </c>
    </row>
    <row r="39" spans="1:10" ht="36" hidden="1" customHeight="1">
      <c r="A39" s="75" t="s">
        <v>6</v>
      </c>
      <c r="B39" s="139"/>
      <c r="C39" s="139"/>
      <c r="D39" s="158"/>
      <c r="E39" s="139"/>
      <c r="F39" s="158"/>
      <c r="G39" s="139"/>
      <c r="H39" s="158"/>
      <c r="I39" s="73"/>
      <c r="J39" s="73"/>
    </row>
    <row r="40" spans="1:10" s="2" customFormat="1">
      <c r="A40" s="182" t="s">
        <v>15</v>
      </c>
      <c r="B40" s="183"/>
      <c r="C40" s="183"/>
      <c r="D40" s="183"/>
      <c r="E40" s="183"/>
      <c r="F40" s="183"/>
      <c r="G40" s="183"/>
      <c r="H40" s="183"/>
      <c r="I40" s="184"/>
      <c r="J40" s="74"/>
    </row>
    <row r="41" spans="1:10" ht="216" customHeight="1">
      <c r="A41" s="75" t="s">
        <v>7</v>
      </c>
      <c r="B41" s="139">
        <v>59481.726999999999</v>
      </c>
      <c r="C41" s="139">
        <v>41186.560360000003</v>
      </c>
      <c r="D41" s="158">
        <f t="shared" ref="D41" si="19">C41*100/B41</f>
        <v>69.242374822102931</v>
      </c>
      <c r="E41" s="139">
        <v>41186.460359999997</v>
      </c>
      <c r="F41" s="158">
        <f>E41*100/B41</f>
        <v>69.242206703245188</v>
      </c>
      <c r="G41" s="139">
        <v>42576.7</v>
      </c>
      <c r="H41" s="158">
        <f t="shared" ref="H41" si="20">G41*100/B41</f>
        <v>71.57946170594542</v>
      </c>
      <c r="I41" s="73" t="s">
        <v>308</v>
      </c>
      <c r="J41" s="73" t="s">
        <v>306</v>
      </c>
    </row>
    <row r="42" spans="1:10" ht="31.5" hidden="1">
      <c r="A42" s="75" t="s">
        <v>9</v>
      </c>
      <c r="B42" s="139"/>
      <c r="C42" s="139"/>
      <c r="D42" s="158"/>
      <c r="E42" s="139"/>
      <c r="F42" s="158"/>
      <c r="G42" s="139"/>
      <c r="H42" s="158"/>
      <c r="I42" s="73"/>
      <c r="J42" s="73"/>
    </row>
    <row r="43" spans="1:10" hidden="1">
      <c r="A43" s="75" t="s">
        <v>5</v>
      </c>
      <c r="B43" s="139"/>
      <c r="C43" s="139"/>
      <c r="D43" s="158"/>
      <c r="E43" s="139"/>
      <c r="F43" s="158"/>
      <c r="G43" s="139"/>
      <c r="H43" s="158"/>
      <c r="I43" s="73"/>
      <c r="J43" s="73"/>
    </row>
    <row r="44" spans="1:10" ht="18.75" customHeight="1">
      <c r="A44" s="75" t="s">
        <v>6</v>
      </c>
      <c r="B44" s="139"/>
      <c r="C44" s="139"/>
      <c r="D44" s="158"/>
      <c r="E44" s="139"/>
      <c r="F44" s="158"/>
      <c r="G44" s="139"/>
      <c r="H44" s="158"/>
      <c r="I44" s="73"/>
      <c r="J44" s="73"/>
    </row>
    <row r="45" spans="1:10" s="2" customFormat="1">
      <c r="A45" s="182" t="s">
        <v>16</v>
      </c>
      <c r="B45" s="183"/>
      <c r="C45" s="183"/>
      <c r="D45" s="183"/>
      <c r="E45" s="183"/>
      <c r="F45" s="183"/>
      <c r="G45" s="183"/>
      <c r="H45" s="183"/>
      <c r="I45" s="184"/>
      <c r="J45" s="74"/>
    </row>
    <row r="46" spans="1:10" ht="34.5" customHeight="1">
      <c r="A46" s="75" t="s">
        <v>7</v>
      </c>
      <c r="B46" s="139">
        <v>253</v>
      </c>
      <c r="C46" s="167">
        <v>187.47499999999999</v>
      </c>
      <c r="D46" s="158">
        <f t="shared" ref="D46" si="21">C46*100/B46</f>
        <v>74.100790513833985</v>
      </c>
      <c r="E46" s="139">
        <v>184.31492</v>
      </c>
      <c r="F46" s="158">
        <f>E46*100/B46</f>
        <v>72.851747035573112</v>
      </c>
      <c r="G46" s="139">
        <v>184.3</v>
      </c>
      <c r="H46" s="158">
        <f t="shared" ref="H46" si="22">G46*100/B46</f>
        <v>72.845849802371546</v>
      </c>
      <c r="I46" s="73" t="s">
        <v>134</v>
      </c>
      <c r="J46" s="73" t="s">
        <v>123</v>
      </c>
    </row>
    <row r="47" spans="1:10" ht="31.5" hidden="1">
      <c r="A47" s="75" t="s">
        <v>9</v>
      </c>
      <c r="B47" s="139"/>
      <c r="C47" s="139"/>
      <c r="D47" s="158"/>
      <c r="E47" s="139"/>
      <c r="F47" s="158"/>
      <c r="G47" s="139"/>
      <c r="H47" s="158"/>
      <c r="I47" s="73"/>
      <c r="J47" s="73"/>
    </row>
    <row r="48" spans="1:10" hidden="1">
      <c r="A48" s="75" t="s">
        <v>5</v>
      </c>
      <c r="B48" s="139"/>
      <c r="C48" s="139"/>
      <c r="D48" s="158"/>
      <c r="E48" s="139"/>
      <c r="F48" s="158"/>
      <c r="G48" s="139"/>
      <c r="H48" s="158"/>
      <c r="I48" s="73"/>
      <c r="J48" s="73"/>
    </row>
    <row r="49" spans="1:10" ht="31.5" hidden="1">
      <c r="A49" s="75" t="s">
        <v>6</v>
      </c>
      <c r="B49" s="139"/>
      <c r="C49" s="139"/>
      <c r="D49" s="158"/>
      <c r="E49" s="139"/>
      <c r="F49" s="158"/>
      <c r="G49" s="139"/>
      <c r="H49" s="158"/>
      <c r="I49" s="73"/>
      <c r="J49" s="73"/>
    </row>
    <row r="50" spans="1:10" ht="42.75" customHeight="1">
      <c r="A50" s="185" t="s">
        <v>17</v>
      </c>
      <c r="B50" s="186"/>
      <c r="C50" s="186"/>
      <c r="D50" s="186"/>
      <c r="E50" s="186"/>
      <c r="F50" s="186"/>
      <c r="G50" s="186"/>
      <c r="H50" s="186"/>
      <c r="I50" s="186"/>
      <c r="J50" s="187"/>
    </row>
    <row r="51" spans="1:10" ht="138.75" customHeight="1">
      <c r="A51" s="75" t="s">
        <v>7</v>
      </c>
      <c r="B51" s="139">
        <v>4509.3645200000001</v>
      </c>
      <c r="C51" s="139">
        <v>2598.2849700000002</v>
      </c>
      <c r="D51" s="158">
        <f t="shared" ref="D51" si="23">C51*100/B51</f>
        <v>57.619759025380368</v>
      </c>
      <c r="E51" s="139">
        <v>2462.0756200000001</v>
      </c>
      <c r="F51" s="158">
        <f>E51*100/B51</f>
        <v>54.599170439208585</v>
      </c>
      <c r="G51" s="139">
        <v>2598.3000000000002</v>
      </c>
      <c r="H51" s="158">
        <f t="shared" ref="H51" si="24">G51*100/B51</f>
        <v>57.620092331768298</v>
      </c>
      <c r="I51" s="73" t="s">
        <v>183</v>
      </c>
      <c r="J51" s="73" t="s">
        <v>124</v>
      </c>
    </row>
    <row r="52" spans="1:10" ht="31.5">
      <c r="A52" s="75" t="s">
        <v>9</v>
      </c>
      <c r="B52" s="139"/>
      <c r="C52" s="139"/>
      <c r="D52" s="158"/>
      <c r="E52" s="139"/>
      <c r="F52" s="158"/>
      <c r="G52" s="139"/>
      <c r="H52" s="158"/>
      <c r="I52" s="73"/>
      <c r="J52" s="73"/>
    </row>
    <row r="53" spans="1:10" ht="109.5" customHeight="1">
      <c r="A53" s="75" t="s">
        <v>5</v>
      </c>
      <c r="B53" s="139">
        <v>1202.24245</v>
      </c>
      <c r="C53" s="139">
        <v>790.10576000000003</v>
      </c>
      <c r="D53" s="158">
        <f t="shared" ref="D53" si="25">C53*100/B53</f>
        <v>65.719336395084042</v>
      </c>
      <c r="E53" s="139">
        <f>417.2231+240.48059+0.96316</f>
        <v>658.66685000000007</v>
      </c>
      <c r="F53" s="158">
        <f>E53*100/B53</f>
        <v>54.786524132465971</v>
      </c>
      <c r="G53" s="139">
        <v>790.1</v>
      </c>
      <c r="H53" s="158">
        <f t="shared" ref="H53" si="26">G53*100/B53</f>
        <v>65.718857290390972</v>
      </c>
      <c r="I53" s="73" t="s">
        <v>219</v>
      </c>
      <c r="J53" s="73" t="s">
        <v>124</v>
      </c>
    </row>
    <row r="54" spans="1:10" ht="31.5">
      <c r="A54" s="75" t="s">
        <v>6</v>
      </c>
      <c r="B54" s="139"/>
      <c r="C54" s="139"/>
      <c r="D54" s="158"/>
      <c r="E54" s="139"/>
      <c r="F54" s="158"/>
      <c r="G54" s="139"/>
      <c r="H54" s="158"/>
      <c r="I54" s="73"/>
      <c r="J54" s="73"/>
    </row>
    <row r="55" spans="1:10" ht="24" customHeight="1">
      <c r="A55" s="185" t="s">
        <v>18</v>
      </c>
      <c r="B55" s="186"/>
      <c r="C55" s="186"/>
      <c r="D55" s="186"/>
      <c r="E55" s="186"/>
      <c r="F55" s="186"/>
      <c r="G55" s="186"/>
      <c r="H55" s="186"/>
      <c r="I55" s="186"/>
      <c r="J55" s="187"/>
    </row>
    <row r="56" spans="1:10" ht="24.75" customHeight="1">
      <c r="A56" s="75" t="s">
        <v>7</v>
      </c>
      <c r="B56" s="139">
        <f t="shared" ref="B56:G57" si="27">B61+B66+B71+B76+B81</f>
        <v>68395.600000000006</v>
      </c>
      <c r="C56" s="139">
        <f t="shared" si="27"/>
        <v>46329.536399999997</v>
      </c>
      <c r="D56" s="158">
        <f t="shared" ref="D56" si="28">C56*100/B56</f>
        <v>67.737597740205501</v>
      </c>
      <c r="E56" s="139">
        <f t="shared" si="27"/>
        <v>46253.895979999994</v>
      </c>
      <c r="F56" s="158">
        <f>E56*100/B56</f>
        <v>67.627005216709833</v>
      </c>
      <c r="G56" s="139">
        <f t="shared" si="27"/>
        <v>47807.1</v>
      </c>
      <c r="H56" s="158">
        <f t="shared" ref="H56" si="29">G56*100/B56</f>
        <v>69.897917409891861</v>
      </c>
      <c r="I56" s="73"/>
      <c r="J56" s="73"/>
    </row>
    <row r="57" spans="1:10" ht="31.5">
      <c r="A57" s="75" t="s">
        <v>9</v>
      </c>
      <c r="B57" s="139">
        <f t="shared" si="27"/>
        <v>0</v>
      </c>
      <c r="C57" s="139">
        <f t="shared" si="27"/>
        <v>0</v>
      </c>
      <c r="D57" s="158"/>
      <c r="E57" s="139">
        <f t="shared" si="27"/>
        <v>0</v>
      </c>
      <c r="F57" s="158"/>
      <c r="G57" s="139">
        <f t="shared" si="27"/>
        <v>0</v>
      </c>
      <c r="H57" s="158"/>
      <c r="I57" s="73"/>
      <c r="J57" s="73"/>
    </row>
    <row r="58" spans="1:10">
      <c r="A58" s="75" t="s">
        <v>5</v>
      </c>
      <c r="B58" s="139">
        <f t="shared" ref="B58:G59" si="30">B63+B68+B73+B78+B83</f>
        <v>201.1</v>
      </c>
      <c r="C58" s="139">
        <f t="shared" si="30"/>
        <v>201.1</v>
      </c>
      <c r="D58" s="158">
        <f t="shared" ref="D58" si="31">C58*100/B58</f>
        <v>100</v>
      </c>
      <c r="E58" s="139">
        <f t="shared" si="30"/>
        <v>201.10000000000002</v>
      </c>
      <c r="F58" s="158">
        <f>E58*100/B58</f>
        <v>100.00000000000001</v>
      </c>
      <c r="G58" s="139">
        <f t="shared" si="30"/>
        <v>201.1</v>
      </c>
      <c r="H58" s="158">
        <f t="shared" ref="H58" si="32">G58*100/B58</f>
        <v>100</v>
      </c>
      <c r="I58" s="73"/>
      <c r="J58" s="73"/>
    </row>
    <row r="59" spans="1:10" ht="31.5">
      <c r="A59" s="75" t="s">
        <v>6</v>
      </c>
      <c r="B59" s="139">
        <f t="shared" si="30"/>
        <v>0</v>
      </c>
      <c r="C59" s="139">
        <f t="shared" si="30"/>
        <v>0</v>
      </c>
      <c r="D59" s="158"/>
      <c r="E59" s="139">
        <f t="shared" si="30"/>
        <v>0</v>
      </c>
      <c r="F59" s="158"/>
      <c r="G59" s="139">
        <f t="shared" si="30"/>
        <v>0</v>
      </c>
      <c r="H59" s="158"/>
      <c r="I59" s="73"/>
      <c r="J59" s="73"/>
    </row>
    <row r="60" spans="1:10" s="121" customFormat="1" ht="21" customHeight="1">
      <c r="A60" s="188" t="s">
        <v>20</v>
      </c>
      <c r="B60" s="189"/>
      <c r="C60" s="189"/>
      <c r="D60" s="189"/>
      <c r="E60" s="189"/>
      <c r="F60" s="189"/>
      <c r="G60" s="189"/>
      <c r="H60" s="189"/>
      <c r="I60" s="190"/>
      <c r="J60" s="120"/>
    </row>
    <row r="61" spans="1:10" ht="76.5" customHeight="1">
      <c r="A61" s="75" t="s">
        <v>7</v>
      </c>
      <c r="B61" s="139">
        <v>19834.900000000001</v>
      </c>
      <c r="C61" s="139">
        <v>12909.83879</v>
      </c>
      <c r="D61" s="158">
        <f t="shared" ref="D61" si="33">C61*100/B61</f>
        <v>65.086482866059313</v>
      </c>
      <c r="E61" s="139">
        <v>12909.83879</v>
      </c>
      <c r="F61" s="158">
        <f>E61*100/B61</f>
        <v>65.086482866059313</v>
      </c>
      <c r="G61" s="139">
        <v>13652.7</v>
      </c>
      <c r="H61" s="158">
        <f t="shared" ref="H61" si="34">G61*100/B61</f>
        <v>68.831705730807812</v>
      </c>
      <c r="I61" s="73" t="s">
        <v>147</v>
      </c>
      <c r="J61" s="73" t="s">
        <v>212</v>
      </c>
    </row>
    <row r="62" spans="1:10" ht="31.5" hidden="1">
      <c r="A62" s="75" t="s">
        <v>9</v>
      </c>
      <c r="B62" s="139"/>
      <c r="C62" s="139"/>
      <c r="D62" s="158"/>
      <c r="E62" s="139"/>
      <c r="F62" s="158"/>
      <c r="G62" s="139"/>
      <c r="H62" s="158"/>
      <c r="I62" s="73"/>
      <c r="J62" s="73"/>
    </row>
    <row r="63" spans="1:10" hidden="1">
      <c r="A63" s="75" t="s">
        <v>5</v>
      </c>
      <c r="B63" s="139"/>
      <c r="C63" s="139"/>
      <c r="D63" s="158"/>
      <c r="E63" s="139"/>
      <c r="F63" s="158"/>
      <c r="G63" s="139"/>
      <c r="H63" s="158"/>
      <c r="I63" s="73"/>
      <c r="J63" s="73"/>
    </row>
    <row r="64" spans="1:10" ht="31.5" hidden="1">
      <c r="A64" s="75" t="s">
        <v>6</v>
      </c>
      <c r="B64" s="139"/>
      <c r="C64" s="139"/>
      <c r="D64" s="158"/>
      <c r="E64" s="139"/>
      <c r="F64" s="158"/>
      <c r="G64" s="139"/>
      <c r="H64" s="158"/>
      <c r="I64" s="73"/>
      <c r="J64" s="73"/>
    </row>
    <row r="65" spans="1:10" s="121" customFormat="1" ht="18.75" customHeight="1">
      <c r="A65" s="188" t="s">
        <v>19</v>
      </c>
      <c r="B65" s="189"/>
      <c r="C65" s="189"/>
      <c r="D65" s="189"/>
      <c r="E65" s="189"/>
      <c r="F65" s="189"/>
      <c r="G65" s="189"/>
      <c r="H65" s="189"/>
      <c r="I65" s="190"/>
      <c r="J65" s="120"/>
    </row>
    <row r="66" spans="1:10" ht="129.75" customHeight="1">
      <c r="A66" s="75" t="s">
        <v>7</v>
      </c>
      <c r="B66" s="139">
        <v>27478</v>
      </c>
      <c r="C66" s="139">
        <v>18025.326089999999</v>
      </c>
      <c r="D66" s="158">
        <f t="shared" ref="D66:D68" si="35">C66*100/B66</f>
        <v>65.599119622971102</v>
      </c>
      <c r="E66" s="139">
        <v>18025.326089999999</v>
      </c>
      <c r="F66" s="158">
        <f>E66*100/B66</f>
        <v>65.599119622971102</v>
      </c>
      <c r="G66" s="139">
        <v>18755.599999999999</v>
      </c>
      <c r="H66" s="158">
        <f t="shared" ref="H66" si="36">G66*100/B66</f>
        <v>68.256787247980199</v>
      </c>
      <c r="I66" s="73" t="s">
        <v>197</v>
      </c>
      <c r="J66" s="73" t="s">
        <v>213</v>
      </c>
    </row>
    <row r="67" spans="1:10" ht="31.5" hidden="1">
      <c r="A67" s="75" t="s">
        <v>9</v>
      </c>
      <c r="B67" s="139"/>
      <c r="C67" s="139"/>
      <c r="D67" s="158" t="e">
        <f t="shared" si="35"/>
        <v>#DIV/0!</v>
      </c>
      <c r="E67" s="139"/>
      <c r="F67" s="158"/>
      <c r="G67" s="155"/>
      <c r="H67" s="158"/>
      <c r="I67" s="73"/>
      <c r="J67" s="73"/>
    </row>
    <row r="68" spans="1:10" ht="20.25" customHeight="1">
      <c r="A68" s="75" t="s">
        <v>5</v>
      </c>
      <c r="B68" s="139">
        <v>201.1</v>
      </c>
      <c r="C68" s="139">
        <v>201.1</v>
      </c>
      <c r="D68" s="158">
        <f t="shared" si="35"/>
        <v>100</v>
      </c>
      <c r="E68" s="139">
        <f>182.07587+19.02413</f>
        <v>201.10000000000002</v>
      </c>
      <c r="F68" s="158">
        <f>E68*100/B68</f>
        <v>100.00000000000001</v>
      </c>
      <c r="G68" s="139">
        <v>201.1</v>
      </c>
      <c r="H68" s="158">
        <f t="shared" ref="H68" si="37">G68*100/B68</f>
        <v>100</v>
      </c>
      <c r="I68" s="73"/>
      <c r="J68" s="73"/>
    </row>
    <row r="69" spans="1:10" ht="31.5" hidden="1">
      <c r="A69" s="75" t="s">
        <v>6</v>
      </c>
      <c r="B69" s="139"/>
      <c r="C69" s="139"/>
      <c r="D69" s="158"/>
      <c r="E69" s="139"/>
      <c r="F69" s="158"/>
      <c r="G69" s="139"/>
      <c r="H69" s="158"/>
      <c r="I69" s="73"/>
      <c r="J69" s="73"/>
    </row>
    <row r="70" spans="1:10" s="121" customFormat="1" ht="20.25" customHeight="1">
      <c r="A70" s="188" t="s">
        <v>21</v>
      </c>
      <c r="B70" s="189"/>
      <c r="C70" s="189"/>
      <c r="D70" s="189"/>
      <c r="E70" s="189"/>
      <c r="F70" s="189"/>
      <c r="G70" s="189"/>
      <c r="H70" s="189"/>
      <c r="I70" s="190"/>
      <c r="J70" s="120"/>
    </row>
    <row r="71" spans="1:10" ht="112.5" customHeight="1">
      <c r="A71" s="75" t="s">
        <v>7</v>
      </c>
      <c r="B71" s="139">
        <v>1751.2</v>
      </c>
      <c r="C71" s="139">
        <v>1325.08006</v>
      </c>
      <c r="D71" s="158">
        <f t="shared" ref="D71" si="38">C71*100/B71</f>
        <v>75.666974645957055</v>
      </c>
      <c r="E71" s="139">
        <v>1325.08006</v>
      </c>
      <c r="F71" s="158">
        <f>E71*100/B71</f>
        <v>75.666974645957055</v>
      </c>
      <c r="G71" s="139">
        <v>1350.1</v>
      </c>
      <c r="H71" s="158">
        <f t="shared" ref="H71" si="39">G71*100/B71</f>
        <v>77.095705801735946</v>
      </c>
      <c r="I71" s="73" t="s">
        <v>196</v>
      </c>
      <c r="J71" s="73"/>
    </row>
    <row r="72" spans="1:10" ht="31.5" hidden="1">
      <c r="A72" s="75" t="s">
        <v>9</v>
      </c>
      <c r="B72" s="139"/>
      <c r="C72" s="139"/>
      <c r="D72" s="158"/>
      <c r="E72" s="139"/>
      <c r="F72" s="158"/>
      <c r="G72" s="139"/>
      <c r="H72" s="158"/>
      <c r="I72" s="73"/>
      <c r="J72" s="73"/>
    </row>
    <row r="73" spans="1:10" hidden="1">
      <c r="A73" s="75" t="s">
        <v>5</v>
      </c>
      <c r="B73" s="139"/>
      <c r="C73" s="139"/>
      <c r="D73" s="158"/>
      <c r="E73" s="139"/>
      <c r="F73" s="158"/>
      <c r="G73" s="139"/>
      <c r="H73" s="158"/>
      <c r="I73" s="73"/>
      <c r="J73" s="73"/>
    </row>
    <row r="74" spans="1:10" ht="31.5" hidden="1">
      <c r="A74" s="75" t="s">
        <v>6</v>
      </c>
      <c r="B74" s="139"/>
      <c r="C74" s="139"/>
      <c r="D74" s="158"/>
      <c r="E74" s="139"/>
      <c r="F74" s="158"/>
      <c r="G74" s="139"/>
      <c r="H74" s="158"/>
      <c r="I74" s="73"/>
      <c r="J74" s="73"/>
    </row>
    <row r="75" spans="1:10" s="2" customFormat="1">
      <c r="A75" s="182" t="s">
        <v>22</v>
      </c>
      <c r="B75" s="183"/>
      <c r="C75" s="183"/>
      <c r="D75" s="183"/>
      <c r="E75" s="183"/>
      <c r="F75" s="183"/>
      <c r="G75" s="183"/>
      <c r="H75" s="183"/>
      <c r="I75" s="184"/>
      <c r="J75" s="74"/>
    </row>
    <row r="76" spans="1:10" ht="86.25" customHeight="1">
      <c r="A76" s="75" t="s">
        <v>7</v>
      </c>
      <c r="B76" s="139">
        <v>17406.5</v>
      </c>
      <c r="C76" s="139">
        <v>12777.075720000001</v>
      </c>
      <c r="D76" s="158">
        <f t="shared" ref="D76" si="40">C76*100/B76</f>
        <v>73.40404860253355</v>
      </c>
      <c r="E76" s="139">
        <v>12701.435299999999</v>
      </c>
      <c r="F76" s="158">
        <f>E76*100/B76</f>
        <v>72.969495877976613</v>
      </c>
      <c r="G76" s="139">
        <v>12770.5</v>
      </c>
      <c r="H76" s="158">
        <f t="shared" ref="H76" si="41">G76*100/B76</f>
        <v>73.366271220521071</v>
      </c>
      <c r="I76" s="73" t="s">
        <v>146</v>
      </c>
      <c r="J76" s="73" t="s">
        <v>214</v>
      </c>
    </row>
    <row r="77" spans="1:10" ht="31.5" hidden="1">
      <c r="A77" s="75" t="s">
        <v>9</v>
      </c>
      <c r="B77" s="139"/>
      <c r="C77" s="139"/>
      <c r="D77" s="158"/>
      <c r="E77" s="139"/>
      <c r="F77" s="158"/>
      <c r="G77" s="139"/>
      <c r="H77" s="158"/>
      <c r="I77" s="73"/>
      <c r="J77" s="73"/>
    </row>
    <row r="78" spans="1:10" hidden="1">
      <c r="A78" s="75" t="s">
        <v>5</v>
      </c>
      <c r="B78" s="139"/>
      <c r="C78" s="139"/>
      <c r="D78" s="158"/>
      <c r="E78" s="139"/>
      <c r="F78" s="158"/>
      <c r="G78" s="139"/>
      <c r="H78" s="158"/>
      <c r="I78" s="73"/>
      <c r="J78" s="73"/>
    </row>
    <row r="79" spans="1:10" ht="31.5" hidden="1">
      <c r="A79" s="75" t="s">
        <v>6</v>
      </c>
      <c r="B79" s="139"/>
      <c r="C79" s="139"/>
      <c r="D79" s="158"/>
      <c r="E79" s="139"/>
      <c r="F79" s="158"/>
      <c r="G79" s="139"/>
      <c r="H79" s="158"/>
      <c r="I79" s="73"/>
      <c r="J79" s="73"/>
    </row>
    <row r="80" spans="1:10" s="121" customFormat="1" ht="20.25" customHeight="1">
      <c r="A80" s="188" t="s">
        <v>23</v>
      </c>
      <c r="B80" s="189"/>
      <c r="C80" s="189"/>
      <c r="D80" s="189"/>
      <c r="E80" s="189"/>
      <c r="F80" s="189"/>
      <c r="G80" s="189"/>
      <c r="H80" s="189"/>
      <c r="I80" s="190"/>
      <c r="J80" s="120"/>
    </row>
    <row r="81" spans="1:10" ht="76.5" customHeight="1">
      <c r="A81" s="75" t="s">
        <v>7</v>
      </c>
      <c r="B81" s="139">
        <v>1925</v>
      </c>
      <c r="C81" s="139">
        <v>1292.2157400000001</v>
      </c>
      <c r="D81" s="158">
        <f t="shared" ref="D81" si="42">C81*100/B81</f>
        <v>67.128090389610392</v>
      </c>
      <c r="E81" s="139">
        <v>1292.2157400000001</v>
      </c>
      <c r="F81" s="158">
        <f>E81*100/B81</f>
        <v>67.128090389610392</v>
      </c>
      <c r="G81" s="139">
        <v>1278.2</v>
      </c>
      <c r="H81" s="158">
        <f t="shared" ref="H81" si="43">G81*100/B81</f>
        <v>66.400000000000006</v>
      </c>
      <c r="I81" s="73" t="s">
        <v>148</v>
      </c>
      <c r="J81" s="73" t="s">
        <v>215</v>
      </c>
    </row>
    <row r="82" spans="1:10" ht="31.5" hidden="1">
      <c r="A82" s="75" t="s">
        <v>9</v>
      </c>
      <c r="B82" s="139"/>
      <c r="C82" s="139"/>
      <c r="D82" s="158"/>
      <c r="E82" s="139"/>
      <c r="F82" s="158"/>
      <c r="G82" s="139"/>
      <c r="H82" s="158"/>
      <c r="I82" s="73"/>
      <c r="J82" s="73"/>
    </row>
    <row r="83" spans="1:10" hidden="1">
      <c r="A83" s="75" t="s">
        <v>5</v>
      </c>
      <c r="B83" s="139"/>
      <c r="C83" s="139"/>
      <c r="D83" s="158"/>
      <c r="E83" s="139"/>
      <c r="F83" s="158"/>
      <c r="G83" s="139"/>
      <c r="H83" s="158"/>
      <c r="I83" s="73"/>
      <c r="J83" s="73"/>
    </row>
    <row r="84" spans="1:10" ht="31.5" hidden="1">
      <c r="A84" s="75" t="s">
        <v>6</v>
      </c>
      <c r="B84" s="139"/>
      <c r="C84" s="139"/>
      <c r="D84" s="158"/>
      <c r="E84" s="139"/>
      <c r="F84" s="158"/>
      <c r="G84" s="139"/>
      <c r="H84" s="158"/>
      <c r="I84" s="73"/>
      <c r="J84" s="73"/>
    </row>
    <row r="85" spans="1:10" ht="27.75" customHeight="1">
      <c r="A85" s="185" t="s">
        <v>24</v>
      </c>
      <c r="B85" s="186"/>
      <c r="C85" s="186"/>
      <c r="D85" s="186"/>
      <c r="E85" s="186"/>
      <c r="F85" s="186"/>
      <c r="G85" s="186"/>
      <c r="H85" s="186"/>
      <c r="I85" s="186"/>
      <c r="J85" s="187"/>
    </row>
    <row r="86" spans="1:10" ht="104.25" customHeight="1">
      <c r="A86" s="75" t="s">
        <v>7</v>
      </c>
      <c r="B86" s="139">
        <v>2300.1</v>
      </c>
      <c r="C86" s="139">
        <v>705.99149999999997</v>
      </c>
      <c r="D86" s="158">
        <f t="shared" ref="D86:D87" si="44">C86*100/B86</f>
        <v>30.69394808921351</v>
      </c>
      <c r="E86" s="139">
        <v>705.99149999999997</v>
      </c>
      <c r="F86" s="158">
        <f>E86*100/B86</f>
        <v>30.69394808921351</v>
      </c>
      <c r="G86" s="139">
        <v>343.75</v>
      </c>
      <c r="H86" s="158">
        <f t="shared" ref="H86:H87" si="45">G86*100/B86</f>
        <v>14.945002391200383</v>
      </c>
      <c r="I86" s="73" t="s">
        <v>271</v>
      </c>
      <c r="J86" s="73" t="s">
        <v>270</v>
      </c>
    </row>
    <row r="87" spans="1:10" ht="47.25">
      <c r="A87" s="75" t="s">
        <v>9</v>
      </c>
      <c r="B87" s="139">
        <f>101.1+864</f>
        <v>965.1</v>
      </c>
      <c r="C87" s="139">
        <v>0</v>
      </c>
      <c r="D87" s="158">
        <f t="shared" si="44"/>
        <v>0</v>
      </c>
      <c r="E87" s="139">
        <v>0</v>
      </c>
      <c r="F87" s="158">
        <f>E87*100/B87</f>
        <v>0</v>
      </c>
      <c r="G87" s="139">
        <v>0</v>
      </c>
      <c r="H87" s="158">
        <f t="shared" si="45"/>
        <v>0</v>
      </c>
      <c r="I87" s="73"/>
      <c r="J87" s="73" t="s">
        <v>270</v>
      </c>
    </row>
    <row r="88" spans="1:10">
      <c r="A88" s="75" t="s">
        <v>5</v>
      </c>
      <c r="B88" s="139"/>
      <c r="C88" s="139"/>
      <c r="D88" s="158"/>
      <c r="E88" s="139"/>
      <c r="F88" s="158"/>
      <c r="G88" s="139"/>
      <c r="H88" s="158"/>
      <c r="I88" s="73"/>
      <c r="J88" s="73"/>
    </row>
    <row r="89" spans="1:10" ht="31.5">
      <c r="A89" s="75" t="s">
        <v>6</v>
      </c>
      <c r="B89" s="139"/>
      <c r="C89" s="139"/>
      <c r="D89" s="158"/>
      <c r="E89" s="139"/>
      <c r="F89" s="158"/>
      <c r="G89" s="139"/>
      <c r="H89" s="158"/>
      <c r="I89" s="73"/>
      <c r="J89" s="73"/>
    </row>
    <row r="90" spans="1:10" ht="24" customHeight="1">
      <c r="A90" s="185" t="s">
        <v>25</v>
      </c>
      <c r="B90" s="186"/>
      <c r="C90" s="186"/>
      <c r="D90" s="186"/>
      <c r="E90" s="186"/>
      <c r="F90" s="186"/>
      <c r="G90" s="186"/>
      <c r="H90" s="186"/>
      <c r="I90" s="186"/>
      <c r="J90" s="187"/>
    </row>
    <row r="91" spans="1:10">
      <c r="A91" s="75" t="s">
        <v>7</v>
      </c>
      <c r="B91" s="139">
        <f>B96+B101+B106+B111</f>
        <v>81856.748479999995</v>
      </c>
      <c r="C91" s="139">
        <f>C96+C101+C106+C111</f>
        <v>51851.084019999995</v>
      </c>
      <c r="D91" s="158">
        <f t="shared" ref="D91:D93" si="46">C91*100/B91</f>
        <v>63.343688801258381</v>
      </c>
      <c r="E91" s="139">
        <f>E96+E101+E106+E111</f>
        <v>51717.583980000003</v>
      </c>
      <c r="F91" s="158">
        <f>E91*100/B91</f>
        <v>63.180598961411377</v>
      </c>
      <c r="G91" s="139">
        <f>G96+G101+G106+G111</f>
        <v>54252.2</v>
      </c>
      <c r="H91" s="158">
        <f t="shared" ref="H91:H93" si="47">G91*100/B91</f>
        <v>66.277003432716853</v>
      </c>
      <c r="I91" s="73"/>
      <c r="J91" s="73"/>
    </row>
    <row r="92" spans="1:10" ht="31.5">
      <c r="A92" s="75" t="s">
        <v>9</v>
      </c>
      <c r="B92" s="139">
        <f t="shared" ref="B92:G94" si="48">B97+B102+B107+B112</f>
        <v>11359.989000000001</v>
      </c>
      <c r="C92" s="139">
        <f t="shared" si="48"/>
        <v>7543.76</v>
      </c>
      <c r="D92" s="158">
        <f t="shared" si="46"/>
        <v>66.406402330143095</v>
      </c>
      <c r="E92" s="139">
        <f t="shared" si="48"/>
        <v>7543.76</v>
      </c>
      <c r="F92" s="158">
        <f>E92*100/B92</f>
        <v>66.406402330143095</v>
      </c>
      <c r="G92" s="139">
        <f t="shared" si="48"/>
        <v>10135.76</v>
      </c>
      <c r="H92" s="158">
        <f t="shared" si="47"/>
        <v>89.223325832445781</v>
      </c>
      <c r="I92" s="73"/>
      <c r="J92" s="73"/>
    </row>
    <row r="93" spans="1:10">
      <c r="A93" s="75" t="s">
        <v>5</v>
      </c>
      <c r="B93" s="139">
        <f t="shared" si="48"/>
        <v>71879.436780000004</v>
      </c>
      <c r="C93" s="139">
        <f t="shared" si="48"/>
        <v>45374.721149999998</v>
      </c>
      <c r="D93" s="158">
        <f t="shared" si="46"/>
        <v>63.126150096136023</v>
      </c>
      <c r="E93" s="139">
        <f t="shared" si="48"/>
        <v>45241.221109999999</v>
      </c>
      <c r="F93" s="158">
        <f>E93*100/B93</f>
        <v>62.94042237485656</v>
      </c>
      <c r="G93" s="139">
        <f t="shared" si="48"/>
        <v>47716.1</v>
      </c>
      <c r="H93" s="158">
        <f t="shared" si="47"/>
        <v>66.383519595519004</v>
      </c>
      <c r="I93" s="73"/>
      <c r="J93" s="73"/>
    </row>
    <row r="94" spans="1:10" ht="31.5">
      <c r="A94" s="75" t="s">
        <v>6</v>
      </c>
      <c r="B94" s="139">
        <f t="shared" si="48"/>
        <v>0</v>
      </c>
      <c r="C94" s="139">
        <f t="shared" si="48"/>
        <v>0</v>
      </c>
      <c r="D94" s="158"/>
      <c r="E94" s="139">
        <f t="shared" si="48"/>
        <v>0</v>
      </c>
      <c r="F94" s="158"/>
      <c r="G94" s="139">
        <f t="shared" si="48"/>
        <v>0</v>
      </c>
      <c r="H94" s="158"/>
      <c r="I94" s="73"/>
      <c r="J94" s="73"/>
    </row>
    <row r="95" spans="1:10" s="121" customFormat="1" ht="18.75" customHeight="1">
      <c r="A95" s="188" t="s">
        <v>26</v>
      </c>
      <c r="B95" s="189"/>
      <c r="C95" s="189"/>
      <c r="D95" s="189"/>
      <c r="E95" s="189"/>
      <c r="F95" s="189"/>
      <c r="G95" s="189"/>
      <c r="H95" s="189"/>
      <c r="I95" s="190"/>
      <c r="J95" s="120"/>
    </row>
    <row r="96" spans="1:10" ht="31.5">
      <c r="A96" s="75" t="s">
        <v>7</v>
      </c>
      <c r="B96" s="139">
        <v>377</v>
      </c>
      <c r="C96" s="139">
        <v>278.44299999999998</v>
      </c>
      <c r="D96" s="158">
        <f t="shared" ref="D96" si="49">C96*100/B96</f>
        <v>73.857559681697609</v>
      </c>
      <c r="E96" s="139">
        <v>278.44299999999998</v>
      </c>
      <c r="F96" s="158">
        <f>E96*100/B96</f>
        <v>73.857559681697609</v>
      </c>
      <c r="G96" s="139">
        <v>278.39999999999998</v>
      </c>
      <c r="H96" s="158">
        <f t="shared" ref="H96" si="50">G96*100/B96</f>
        <v>73.84615384615384</v>
      </c>
      <c r="I96" s="73" t="s">
        <v>149</v>
      </c>
      <c r="J96" s="73" t="s">
        <v>120</v>
      </c>
    </row>
    <row r="97" spans="1:10" ht="31.5" hidden="1">
      <c r="A97" s="75" t="s">
        <v>9</v>
      </c>
      <c r="B97" s="139"/>
      <c r="C97" s="139"/>
      <c r="D97" s="158"/>
      <c r="E97" s="139"/>
      <c r="F97" s="158"/>
      <c r="G97" s="139"/>
      <c r="H97" s="158"/>
      <c r="I97" s="73"/>
      <c r="J97" s="73"/>
    </row>
    <row r="98" spans="1:10" hidden="1">
      <c r="A98" s="75" t="s">
        <v>5</v>
      </c>
      <c r="B98" s="139"/>
      <c r="C98" s="139"/>
      <c r="D98" s="158"/>
      <c r="E98" s="139"/>
      <c r="F98" s="158"/>
      <c r="G98" s="139"/>
      <c r="H98" s="158"/>
      <c r="I98" s="73"/>
      <c r="J98" s="73"/>
    </row>
    <row r="99" spans="1:10" ht="31.5" hidden="1">
      <c r="A99" s="75" t="s">
        <v>6</v>
      </c>
      <c r="B99" s="139"/>
      <c r="C99" s="139"/>
      <c r="D99" s="158"/>
      <c r="E99" s="139"/>
      <c r="F99" s="158"/>
      <c r="G99" s="139"/>
      <c r="H99" s="158"/>
      <c r="I99" s="73"/>
      <c r="J99" s="73"/>
    </row>
    <row r="100" spans="1:10" s="121" customFormat="1" ht="18" customHeight="1">
      <c r="A100" s="188" t="s">
        <v>27</v>
      </c>
      <c r="B100" s="189"/>
      <c r="C100" s="189"/>
      <c r="D100" s="189"/>
      <c r="E100" s="189"/>
      <c r="F100" s="189"/>
      <c r="G100" s="189"/>
      <c r="H100" s="189"/>
      <c r="I100" s="190"/>
      <c r="J100" s="120"/>
    </row>
    <row r="101" spans="1:10" ht="47.25">
      <c r="A101" s="75" t="s">
        <v>7</v>
      </c>
      <c r="B101" s="139">
        <v>67128.864000000001</v>
      </c>
      <c r="C101" s="139">
        <v>42073.521789999999</v>
      </c>
      <c r="D101" s="158">
        <f t="shared" ref="D101:D103" si="51">C101*100/B101</f>
        <v>62.675754188243069</v>
      </c>
      <c r="E101" s="139">
        <v>41940.300349999998</v>
      </c>
      <c r="F101" s="158">
        <f>E101*100/B101</f>
        <v>62.477297917628988</v>
      </c>
      <c r="G101" s="139">
        <v>44508.4</v>
      </c>
      <c r="H101" s="158">
        <f t="shared" ref="H101:H103" si="52">G101*100/B101</f>
        <v>66.30292447671988</v>
      </c>
      <c r="I101" s="73" t="s">
        <v>136</v>
      </c>
      <c r="J101" s="73" t="s">
        <v>188</v>
      </c>
    </row>
    <row r="102" spans="1:10" ht="78.75">
      <c r="A102" s="75" t="s">
        <v>9</v>
      </c>
      <c r="B102" s="139">
        <f>5743.519+5616.47</f>
        <v>11359.989000000001</v>
      </c>
      <c r="C102" s="139">
        <f>3829.94+3713.82</f>
        <v>7543.76</v>
      </c>
      <c r="D102" s="158">
        <f t="shared" si="51"/>
        <v>66.406402330143095</v>
      </c>
      <c r="E102" s="139">
        <f>3379.577+334.243+3829.94</f>
        <v>7543.76</v>
      </c>
      <c r="F102" s="158">
        <f>E102*100/B102</f>
        <v>66.406402330143095</v>
      </c>
      <c r="G102" s="139">
        <v>10135.76</v>
      </c>
      <c r="H102" s="158">
        <f t="shared" si="52"/>
        <v>89.223325832445781</v>
      </c>
      <c r="I102" s="73" t="s">
        <v>152</v>
      </c>
      <c r="J102" s="73" t="s">
        <v>242</v>
      </c>
    </row>
    <row r="103" spans="1:10" ht="151.5" customHeight="1">
      <c r="A103" s="75" t="s">
        <v>5</v>
      </c>
      <c r="B103" s="139">
        <v>67128.864000000001</v>
      </c>
      <c r="C103" s="139">
        <v>42073.521789999999</v>
      </c>
      <c r="D103" s="158">
        <f t="shared" si="51"/>
        <v>62.675754188243069</v>
      </c>
      <c r="E103" s="139">
        <v>41940.300349999998</v>
      </c>
      <c r="F103" s="158">
        <f>E103*100/B103</f>
        <v>62.477297917628988</v>
      </c>
      <c r="G103" s="139">
        <v>44508.4</v>
      </c>
      <c r="H103" s="158">
        <f t="shared" si="52"/>
        <v>66.30292447671988</v>
      </c>
      <c r="I103" s="73" t="s">
        <v>150</v>
      </c>
      <c r="J103" s="73" t="s">
        <v>240</v>
      </c>
    </row>
    <row r="104" spans="1:10" ht="31.5" hidden="1">
      <c r="A104" s="75" t="s">
        <v>6</v>
      </c>
      <c r="B104" s="139"/>
      <c r="C104" s="139"/>
      <c r="D104" s="158"/>
      <c r="E104" s="139"/>
      <c r="F104" s="158"/>
      <c r="G104" s="139"/>
      <c r="H104" s="158"/>
      <c r="I104" s="73"/>
      <c r="J104" s="73"/>
    </row>
    <row r="105" spans="1:10" s="121" customFormat="1" ht="21" customHeight="1">
      <c r="A105" s="188" t="s">
        <v>28</v>
      </c>
      <c r="B105" s="189"/>
      <c r="C105" s="189"/>
      <c r="D105" s="189"/>
      <c r="E105" s="189"/>
      <c r="F105" s="189"/>
      <c r="G105" s="189"/>
      <c r="H105" s="189"/>
      <c r="I105" s="190"/>
      <c r="J105" s="120"/>
    </row>
    <row r="106" spans="1:10" ht="56.25" customHeight="1">
      <c r="A106" s="75" t="s">
        <v>7</v>
      </c>
      <c r="B106" s="139">
        <v>4494.3546999999999</v>
      </c>
      <c r="C106" s="139">
        <v>2751.3143799999998</v>
      </c>
      <c r="D106" s="158">
        <f t="shared" ref="D106" si="53">C106*100/B106</f>
        <v>61.217117109159183</v>
      </c>
      <c r="E106" s="139">
        <v>2751.3143799999998</v>
      </c>
      <c r="F106" s="158">
        <f>E106*100/B106</f>
        <v>61.217117109159183</v>
      </c>
      <c r="G106" s="139">
        <v>2811.2</v>
      </c>
      <c r="H106" s="158">
        <f t="shared" ref="H106" si="54">G106*100/B106</f>
        <v>62.549580254535762</v>
      </c>
      <c r="I106" s="73" t="s">
        <v>151</v>
      </c>
      <c r="J106" s="73" t="s">
        <v>120</v>
      </c>
    </row>
    <row r="107" spans="1:10" ht="31.5" hidden="1">
      <c r="A107" s="75" t="s">
        <v>9</v>
      </c>
      <c r="B107" s="139"/>
      <c r="C107" s="139"/>
      <c r="D107" s="158"/>
      <c r="E107" s="139"/>
      <c r="F107" s="158"/>
      <c r="G107" s="139"/>
      <c r="H107" s="158"/>
      <c r="I107" s="73"/>
      <c r="J107" s="73"/>
    </row>
    <row r="108" spans="1:10" ht="69" customHeight="1">
      <c r="A108" s="75" t="s">
        <v>5</v>
      </c>
      <c r="B108" s="139">
        <v>896.54300000000001</v>
      </c>
      <c r="C108" s="139">
        <v>0</v>
      </c>
      <c r="D108" s="158">
        <f t="shared" ref="D108" si="55">C108*100/B108</f>
        <v>0</v>
      </c>
      <c r="E108" s="139">
        <v>0</v>
      </c>
      <c r="F108" s="158">
        <f>E108*100/B108</f>
        <v>0</v>
      </c>
      <c r="G108" s="139">
        <v>0</v>
      </c>
      <c r="H108" s="158">
        <f t="shared" ref="H108" si="56">G108*100/B108</f>
        <v>0</v>
      </c>
      <c r="I108" s="73"/>
      <c r="J108" s="73" t="s">
        <v>272</v>
      </c>
    </row>
    <row r="109" spans="1:10" ht="31.5" hidden="1">
      <c r="A109" s="75" t="s">
        <v>6</v>
      </c>
      <c r="B109" s="139"/>
      <c r="C109" s="139"/>
      <c r="D109" s="158"/>
      <c r="E109" s="139"/>
      <c r="F109" s="158"/>
      <c r="G109" s="139"/>
      <c r="H109" s="158"/>
      <c r="I109" s="73"/>
      <c r="J109" s="73"/>
    </row>
    <row r="110" spans="1:10" s="121" customFormat="1" ht="19.5" customHeight="1">
      <c r="A110" s="188" t="s">
        <v>29</v>
      </c>
      <c r="B110" s="189"/>
      <c r="C110" s="189"/>
      <c r="D110" s="189"/>
      <c r="E110" s="189"/>
      <c r="F110" s="189"/>
      <c r="G110" s="189"/>
      <c r="H110" s="189"/>
      <c r="I110" s="190"/>
      <c r="J110" s="120"/>
    </row>
    <row r="111" spans="1:10" ht="265.5" customHeight="1">
      <c r="A111" s="75" t="s">
        <v>7</v>
      </c>
      <c r="B111" s="139">
        <v>9856.5297800000008</v>
      </c>
      <c r="C111" s="139">
        <v>6747.8048500000004</v>
      </c>
      <c r="D111" s="158">
        <f t="shared" ref="D111" si="57">C111*100/B111</f>
        <v>68.460249201418236</v>
      </c>
      <c r="E111" s="139">
        <v>6747.5262499999999</v>
      </c>
      <c r="F111" s="158">
        <f>E111*100/B111</f>
        <v>68.457422648805704</v>
      </c>
      <c r="G111" s="139">
        <v>6654.2</v>
      </c>
      <c r="H111" s="158">
        <f t="shared" ref="H111" si="58">G111*100/B111</f>
        <v>67.510575715015989</v>
      </c>
      <c r="I111" s="73" t="s">
        <v>153</v>
      </c>
      <c r="J111" s="73" t="s">
        <v>120</v>
      </c>
    </row>
    <row r="112" spans="1:10" ht="31.5" hidden="1">
      <c r="A112" s="75" t="s">
        <v>9</v>
      </c>
      <c r="B112" s="139"/>
      <c r="C112" s="139"/>
      <c r="D112" s="158"/>
      <c r="E112" s="139"/>
      <c r="F112" s="158"/>
      <c r="G112" s="155"/>
      <c r="H112" s="158"/>
      <c r="I112" s="73"/>
      <c r="J112" s="73"/>
    </row>
    <row r="113" spans="1:10" ht="78.75">
      <c r="A113" s="75" t="s">
        <v>5</v>
      </c>
      <c r="B113" s="139">
        <v>3854.0297799999998</v>
      </c>
      <c r="C113" s="139">
        <v>3301.1993600000001</v>
      </c>
      <c r="D113" s="158">
        <f t="shared" ref="D113" si="59">C113*100/B113</f>
        <v>85.655782348417659</v>
      </c>
      <c r="E113" s="139">
        <v>3300.92076</v>
      </c>
      <c r="F113" s="158">
        <f>E113*100/B113</f>
        <v>85.648553551135251</v>
      </c>
      <c r="G113" s="139">
        <v>3207.7</v>
      </c>
      <c r="H113" s="158">
        <f t="shared" ref="H113" si="60">G113*100/B113</f>
        <v>83.229766844199119</v>
      </c>
      <c r="I113" s="73" t="s">
        <v>154</v>
      </c>
      <c r="J113" s="73"/>
    </row>
    <row r="114" spans="1:10" ht="31.5" hidden="1">
      <c r="A114" s="75" t="s">
        <v>6</v>
      </c>
      <c r="B114" s="139"/>
      <c r="C114" s="139"/>
      <c r="D114" s="158"/>
      <c r="E114" s="139"/>
      <c r="F114" s="158"/>
      <c r="G114" s="139"/>
      <c r="H114" s="158"/>
      <c r="I114" s="73"/>
      <c r="J114" s="73"/>
    </row>
    <row r="115" spans="1:10" ht="29.25" customHeight="1">
      <c r="A115" s="185" t="s">
        <v>30</v>
      </c>
      <c r="B115" s="186"/>
      <c r="C115" s="186"/>
      <c r="D115" s="186"/>
      <c r="E115" s="186"/>
      <c r="F115" s="186"/>
      <c r="G115" s="186"/>
      <c r="H115" s="186"/>
      <c r="I115" s="186"/>
      <c r="J115" s="187"/>
    </row>
    <row r="116" spans="1:10" ht="69" customHeight="1">
      <c r="A116" s="75" t="s">
        <v>7</v>
      </c>
      <c r="B116" s="139">
        <v>404</v>
      </c>
      <c r="C116" s="139">
        <v>276.33739000000003</v>
      </c>
      <c r="D116" s="158">
        <f t="shared" ref="D116" si="61">C116*100/B116</f>
        <v>68.400344059405938</v>
      </c>
      <c r="E116" s="139">
        <v>276.33739000000003</v>
      </c>
      <c r="F116" s="158">
        <f>E116*100/B116</f>
        <v>68.400344059405938</v>
      </c>
      <c r="G116" s="139">
        <v>276.3</v>
      </c>
      <c r="H116" s="158">
        <f t="shared" ref="H116" si="62">G116*100/B116</f>
        <v>68.39108910891089</v>
      </c>
      <c r="I116" s="73" t="s">
        <v>155</v>
      </c>
      <c r="J116" s="73" t="s">
        <v>120</v>
      </c>
    </row>
    <row r="117" spans="1:10" ht="31.5">
      <c r="A117" s="75" t="s">
        <v>9</v>
      </c>
      <c r="B117" s="139"/>
      <c r="C117" s="139"/>
      <c r="D117" s="158"/>
      <c r="E117" s="139"/>
      <c r="F117" s="158"/>
      <c r="G117" s="139"/>
      <c r="H117" s="158"/>
      <c r="I117" s="73"/>
      <c r="J117" s="73"/>
    </row>
    <row r="118" spans="1:10">
      <c r="A118" s="75" t="s">
        <v>5</v>
      </c>
      <c r="B118" s="139"/>
      <c r="C118" s="139"/>
      <c r="D118" s="158"/>
      <c r="E118" s="139"/>
      <c r="F118" s="158"/>
      <c r="G118" s="139"/>
      <c r="H118" s="158"/>
      <c r="I118" s="73"/>
      <c r="J118" s="73"/>
    </row>
    <row r="119" spans="1:10" ht="31.5">
      <c r="A119" s="75" t="s">
        <v>6</v>
      </c>
      <c r="B119" s="139"/>
      <c r="C119" s="139"/>
      <c r="D119" s="158"/>
      <c r="E119" s="139"/>
      <c r="F119" s="158"/>
      <c r="G119" s="139"/>
      <c r="H119" s="158"/>
      <c r="I119" s="73"/>
      <c r="J119" s="73"/>
    </row>
    <row r="120" spans="1:10" ht="31.5" customHeight="1">
      <c r="A120" s="185" t="s">
        <v>101</v>
      </c>
      <c r="B120" s="186"/>
      <c r="C120" s="186"/>
      <c r="D120" s="186"/>
      <c r="E120" s="186"/>
      <c r="F120" s="186"/>
      <c r="G120" s="186"/>
      <c r="H120" s="186"/>
      <c r="I120" s="186"/>
      <c r="J120" s="187"/>
    </row>
    <row r="121" spans="1:10" ht="78.75">
      <c r="A121" s="75" t="s">
        <v>7</v>
      </c>
      <c r="B121" s="139">
        <v>21</v>
      </c>
      <c r="C121" s="139">
        <v>14</v>
      </c>
      <c r="D121" s="158">
        <f t="shared" ref="D121" si="63">C121*100/B121</f>
        <v>66.666666666666671</v>
      </c>
      <c r="E121" s="139">
        <v>14</v>
      </c>
      <c r="F121" s="158">
        <f>E121*100/B121</f>
        <v>66.666666666666671</v>
      </c>
      <c r="G121" s="139">
        <v>17</v>
      </c>
      <c r="H121" s="158">
        <f t="shared" ref="H121" si="64">G121*100/B121</f>
        <v>80.952380952380949</v>
      </c>
      <c r="I121" s="73" t="s">
        <v>220</v>
      </c>
      <c r="J121" s="73" t="s">
        <v>221</v>
      </c>
    </row>
    <row r="122" spans="1:10" ht="31.5">
      <c r="A122" s="75" t="s">
        <v>9</v>
      </c>
      <c r="B122" s="139"/>
      <c r="C122" s="139"/>
      <c r="D122" s="158"/>
      <c r="E122" s="139"/>
      <c r="F122" s="158"/>
      <c r="G122" s="139"/>
      <c r="H122" s="158"/>
      <c r="I122" s="73"/>
      <c r="J122" s="73"/>
    </row>
    <row r="123" spans="1:10">
      <c r="A123" s="75" t="s">
        <v>5</v>
      </c>
      <c r="B123" s="139"/>
      <c r="C123" s="139"/>
      <c r="D123" s="158"/>
      <c r="E123" s="139"/>
      <c r="F123" s="158"/>
      <c r="G123" s="139"/>
      <c r="H123" s="158"/>
      <c r="I123" s="73"/>
      <c r="J123" s="73"/>
    </row>
    <row r="124" spans="1:10" ht="31.5">
      <c r="A124" s="75" t="s">
        <v>6</v>
      </c>
      <c r="B124" s="139"/>
      <c r="C124" s="139"/>
      <c r="D124" s="158"/>
      <c r="E124" s="139"/>
      <c r="F124" s="158"/>
      <c r="G124" s="139"/>
      <c r="H124" s="158"/>
      <c r="I124" s="73"/>
      <c r="J124" s="73"/>
    </row>
    <row r="125" spans="1:10" ht="33" customHeight="1">
      <c r="A125" s="185" t="s">
        <v>31</v>
      </c>
      <c r="B125" s="186"/>
      <c r="C125" s="186"/>
      <c r="D125" s="186"/>
      <c r="E125" s="186"/>
      <c r="F125" s="186"/>
      <c r="G125" s="186"/>
      <c r="H125" s="186"/>
      <c r="I125" s="186"/>
      <c r="J125" s="187"/>
    </row>
    <row r="126" spans="1:10" ht="19.5" customHeight="1">
      <c r="A126" s="75" t="s">
        <v>7</v>
      </c>
      <c r="B126" s="139">
        <f t="shared" ref="B126:G129" si="65">B131+B136+B141+B146</f>
        <v>199.40158</v>
      </c>
      <c r="C126" s="139">
        <f t="shared" si="65"/>
        <v>151.95150000000001</v>
      </c>
      <c r="D126" s="158">
        <f t="shared" ref="D126" si="66">C126*100/B126</f>
        <v>76.203759268106111</v>
      </c>
      <c r="E126" s="139">
        <f t="shared" si="65"/>
        <v>151.91149999999999</v>
      </c>
      <c r="F126" s="158">
        <f>E126*100/B126</f>
        <v>76.183699246515502</v>
      </c>
      <c r="G126" s="139">
        <f t="shared" si="65"/>
        <v>151.89999999999998</v>
      </c>
      <c r="H126" s="158">
        <f t="shared" ref="H126:H128" si="67">G126*100/B126</f>
        <v>76.177931990308196</v>
      </c>
      <c r="I126" s="73"/>
      <c r="J126" s="73"/>
    </row>
    <row r="127" spans="1:10" ht="31.5">
      <c r="A127" s="75" t="s">
        <v>9</v>
      </c>
      <c r="B127" s="139">
        <f t="shared" si="65"/>
        <v>0</v>
      </c>
      <c r="C127" s="139">
        <f t="shared" si="65"/>
        <v>0</v>
      </c>
      <c r="D127" s="158"/>
      <c r="E127" s="139">
        <f t="shared" si="65"/>
        <v>0</v>
      </c>
      <c r="F127" s="158"/>
      <c r="G127" s="139">
        <f t="shared" si="65"/>
        <v>0</v>
      </c>
      <c r="H127" s="158"/>
      <c r="I127" s="73"/>
      <c r="J127" s="73"/>
    </row>
    <row r="128" spans="1:10" ht="16.5" customHeight="1">
      <c r="A128" s="75" t="s">
        <v>5</v>
      </c>
      <c r="B128" s="139">
        <f t="shared" si="65"/>
        <v>30</v>
      </c>
      <c r="C128" s="139">
        <f t="shared" si="65"/>
        <v>29.865079999999999</v>
      </c>
      <c r="D128" s="158">
        <f t="shared" ref="D128" si="68">C128*100/B128</f>
        <v>99.550266666666658</v>
      </c>
      <c r="E128" s="139">
        <f t="shared" si="65"/>
        <v>29.865079999999999</v>
      </c>
      <c r="F128" s="158">
        <f>E128*100/B128</f>
        <v>99.550266666666658</v>
      </c>
      <c r="G128" s="139">
        <f t="shared" si="65"/>
        <v>29.865079999999999</v>
      </c>
      <c r="H128" s="158">
        <f t="shared" si="67"/>
        <v>99.550266666666658</v>
      </c>
      <c r="I128" s="73"/>
      <c r="J128" s="73"/>
    </row>
    <row r="129" spans="1:10" ht="31.5">
      <c r="A129" s="75" t="s">
        <v>6</v>
      </c>
      <c r="B129" s="139">
        <f t="shared" si="65"/>
        <v>0</v>
      </c>
      <c r="C129" s="139">
        <f t="shared" si="65"/>
        <v>0</v>
      </c>
      <c r="D129" s="158"/>
      <c r="E129" s="139">
        <f t="shared" si="65"/>
        <v>0</v>
      </c>
      <c r="F129" s="158"/>
      <c r="G129" s="139">
        <f t="shared" si="65"/>
        <v>0</v>
      </c>
      <c r="H129" s="158"/>
      <c r="I129" s="73"/>
      <c r="J129" s="73"/>
    </row>
    <row r="130" spans="1:10" s="121" customFormat="1" ht="19.5" customHeight="1">
      <c r="A130" s="188" t="s">
        <v>32</v>
      </c>
      <c r="B130" s="189"/>
      <c r="C130" s="189"/>
      <c r="D130" s="189"/>
      <c r="E130" s="189"/>
      <c r="F130" s="189"/>
      <c r="G130" s="189"/>
      <c r="H130" s="189"/>
      <c r="I130" s="190"/>
      <c r="J130" s="120"/>
    </row>
    <row r="131" spans="1:10" ht="47.25">
      <c r="A131" s="75" t="s">
        <v>7</v>
      </c>
      <c r="B131" s="139">
        <v>24.401579999999999</v>
      </c>
      <c r="C131" s="139">
        <v>12.90128</v>
      </c>
      <c r="D131" s="158">
        <f t="shared" ref="D131" si="69">C131*100/B131</f>
        <v>52.870674767781431</v>
      </c>
      <c r="E131" s="139">
        <v>12.90128</v>
      </c>
      <c r="F131" s="158">
        <f>E131*100/B131</f>
        <v>52.870674767781431</v>
      </c>
      <c r="G131" s="139">
        <v>12.9</v>
      </c>
      <c r="H131" s="158">
        <f t="shared" ref="H131" si="70">G131*100/B131</f>
        <v>52.865429205813726</v>
      </c>
      <c r="I131" s="73" t="s">
        <v>126</v>
      </c>
      <c r="J131" s="73" t="s">
        <v>222</v>
      </c>
    </row>
    <row r="132" spans="1:10" ht="31.5" hidden="1">
      <c r="A132" s="75" t="s">
        <v>9</v>
      </c>
      <c r="B132" s="139"/>
      <c r="C132" s="139"/>
      <c r="D132" s="158"/>
      <c r="E132" s="139"/>
      <c r="F132" s="158"/>
      <c r="G132" s="139"/>
      <c r="H132" s="158"/>
      <c r="I132" s="73"/>
      <c r="J132" s="73"/>
    </row>
    <row r="133" spans="1:10" hidden="1">
      <c r="A133" s="75" t="s">
        <v>5</v>
      </c>
      <c r="B133" s="139"/>
      <c r="C133" s="139"/>
      <c r="D133" s="158"/>
      <c r="E133" s="139"/>
      <c r="F133" s="158"/>
      <c r="G133" s="139"/>
      <c r="H133" s="158"/>
      <c r="I133" s="73"/>
      <c r="J133" s="73"/>
    </row>
    <row r="134" spans="1:10" ht="31.5" hidden="1">
      <c r="A134" s="75" t="s">
        <v>6</v>
      </c>
      <c r="B134" s="139"/>
      <c r="C134" s="139"/>
      <c r="D134" s="158"/>
      <c r="E134" s="139"/>
      <c r="F134" s="158"/>
      <c r="G134" s="139"/>
      <c r="H134" s="158"/>
      <c r="I134" s="73"/>
      <c r="J134" s="73"/>
    </row>
    <row r="135" spans="1:10" s="121" customFormat="1" ht="19.5" customHeight="1">
      <c r="A135" s="188" t="s">
        <v>33</v>
      </c>
      <c r="B135" s="189"/>
      <c r="C135" s="189"/>
      <c r="D135" s="189"/>
      <c r="E135" s="189"/>
      <c r="F135" s="189"/>
      <c r="G135" s="189"/>
      <c r="H135" s="189"/>
      <c r="I135" s="190"/>
      <c r="J135" s="120"/>
    </row>
    <row r="136" spans="1:10" ht="78.75">
      <c r="A136" s="75" t="s">
        <v>7</v>
      </c>
      <c r="B136" s="139">
        <v>50</v>
      </c>
      <c r="C136" s="139">
        <v>28.905999999999999</v>
      </c>
      <c r="D136" s="158">
        <f t="shared" ref="D136" si="71">C136*100/B136</f>
        <v>57.811999999999998</v>
      </c>
      <c r="E136" s="139">
        <v>28.905999999999999</v>
      </c>
      <c r="F136" s="158">
        <f>E136*100/B136</f>
        <v>57.811999999999998</v>
      </c>
      <c r="G136" s="139">
        <v>28.9</v>
      </c>
      <c r="H136" s="158">
        <f t="shared" ref="H136" si="72">G136*100/B136</f>
        <v>57.8</v>
      </c>
      <c r="I136" s="73"/>
      <c r="J136" s="152" t="s">
        <v>191</v>
      </c>
    </row>
    <row r="137" spans="1:10" ht="31.5" hidden="1">
      <c r="A137" s="75" t="s">
        <v>9</v>
      </c>
      <c r="B137" s="139"/>
      <c r="C137" s="139"/>
      <c r="D137" s="158"/>
      <c r="E137" s="139"/>
      <c r="F137" s="158"/>
      <c r="G137" s="139"/>
      <c r="H137" s="158"/>
      <c r="I137" s="73"/>
      <c r="J137" s="73"/>
    </row>
    <row r="138" spans="1:10" hidden="1">
      <c r="A138" s="75" t="s">
        <v>5</v>
      </c>
      <c r="B138" s="139"/>
      <c r="C138" s="139"/>
      <c r="D138" s="158"/>
      <c r="E138" s="139"/>
      <c r="F138" s="158"/>
      <c r="G138" s="139"/>
      <c r="H138" s="158"/>
      <c r="I138" s="73"/>
      <c r="J138" s="73"/>
    </row>
    <row r="139" spans="1:10" ht="31.5" hidden="1">
      <c r="A139" s="75" t="s">
        <v>6</v>
      </c>
      <c r="B139" s="139"/>
      <c r="C139" s="139"/>
      <c r="D139" s="158"/>
      <c r="E139" s="139"/>
      <c r="F139" s="158"/>
      <c r="G139" s="139"/>
      <c r="H139" s="158"/>
      <c r="I139" s="73"/>
      <c r="J139" s="73"/>
    </row>
    <row r="140" spans="1:10" s="121" customFormat="1" ht="19.5" customHeight="1">
      <c r="A140" s="188" t="s">
        <v>34</v>
      </c>
      <c r="B140" s="189"/>
      <c r="C140" s="189"/>
      <c r="D140" s="189"/>
      <c r="E140" s="189"/>
      <c r="F140" s="189"/>
      <c r="G140" s="189"/>
      <c r="H140" s="189"/>
      <c r="I140" s="190"/>
      <c r="J140" s="120"/>
    </row>
    <row r="141" spans="1:10" ht="31.5">
      <c r="A141" s="75" t="s">
        <v>7</v>
      </c>
      <c r="B141" s="139">
        <v>120</v>
      </c>
      <c r="C141" s="139">
        <v>110.14422</v>
      </c>
      <c r="D141" s="158">
        <f t="shared" ref="D141" si="73">C141*100/B141</f>
        <v>91.786850000000001</v>
      </c>
      <c r="E141" s="139">
        <v>110.10422</v>
      </c>
      <c r="F141" s="158">
        <f>E141*100/B141</f>
        <v>91.75351666666667</v>
      </c>
      <c r="G141" s="139">
        <v>110.1</v>
      </c>
      <c r="H141" s="158">
        <f t="shared" ref="H141" si="74">G141*100/B141</f>
        <v>91.75</v>
      </c>
      <c r="I141" s="73" t="s">
        <v>156</v>
      </c>
      <c r="J141" s="73" t="s">
        <v>125</v>
      </c>
    </row>
    <row r="142" spans="1:10" ht="31.5" hidden="1">
      <c r="A142" s="75" t="s">
        <v>9</v>
      </c>
      <c r="B142" s="139"/>
      <c r="C142" s="139"/>
      <c r="D142" s="158"/>
      <c r="E142" s="139"/>
      <c r="F142" s="158"/>
      <c r="G142" s="155"/>
      <c r="H142" s="158"/>
      <c r="I142" s="73"/>
      <c r="J142" s="73"/>
    </row>
    <row r="143" spans="1:10" ht="81.75" customHeight="1">
      <c r="A143" s="75" t="s">
        <v>5</v>
      </c>
      <c r="B143" s="139">
        <v>30</v>
      </c>
      <c r="C143" s="139">
        <v>29.865079999999999</v>
      </c>
      <c r="D143" s="158">
        <f t="shared" ref="D143" si="75">C143*100/B143</f>
        <v>99.550266666666658</v>
      </c>
      <c r="E143" s="139">
        <v>29.865079999999999</v>
      </c>
      <c r="F143" s="158">
        <f>E143*100/B143</f>
        <v>99.550266666666658</v>
      </c>
      <c r="G143" s="139">
        <v>29.865079999999999</v>
      </c>
      <c r="H143" s="158">
        <f t="shared" ref="H143" si="76">G143*100/B143</f>
        <v>99.550266666666658</v>
      </c>
      <c r="I143" s="73" t="s">
        <v>193</v>
      </c>
      <c r="J143" s="73" t="s">
        <v>192</v>
      </c>
    </row>
    <row r="144" spans="1:10" ht="31.5" hidden="1">
      <c r="A144" s="75" t="s">
        <v>6</v>
      </c>
      <c r="B144" s="139"/>
      <c r="C144" s="139"/>
      <c r="D144" s="158"/>
      <c r="E144" s="139"/>
      <c r="F144" s="158"/>
      <c r="G144" s="139"/>
      <c r="H144" s="158"/>
      <c r="I144" s="73"/>
      <c r="J144" s="73"/>
    </row>
    <row r="145" spans="1:10" s="121" customFormat="1" ht="23.25" customHeight="1">
      <c r="A145" s="188" t="s">
        <v>35</v>
      </c>
      <c r="B145" s="189"/>
      <c r="C145" s="189"/>
      <c r="D145" s="189"/>
      <c r="E145" s="189"/>
      <c r="F145" s="189"/>
      <c r="G145" s="189"/>
      <c r="H145" s="189"/>
      <c r="I145" s="190"/>
      <c r="J145" s="120"/>
    </row>
    <row r="146" spans="1:10" ht="47.25">
      <c r="A146" s="75" t="s">
        <v>7</v>
      </c>
      <c r="B146" s="139">
        <v>5</v>
      </c>
      <c r="C146" s="139">
        <v>0</v>
      </c>
      <c r="D146" s="158">
        <f t="shared" ref="D146" si="77">C146*100/B146</f>
        <v>0</v>
      </c>
      <c r="E146" s="139">
        <v>0</v>
      </c>
      <c r="F146" s="158">
        <f>E146*100/B146</f>
        <v>0</v>
      </c>
      <c r="G146" s="139">
        <v>0</v>
      </c>
      <c r="H146" s="158">
        <f t="shared" ref="H146" si="78">G146*100/B146</f>
        <v>0</v>
      </c>
      <c r="I146" s="73"/>
      <c r="J146" s="73" t="s">
        <v>276</v>
      </c>
    </row>
    <row r="147" spans="1:10" ht="31.5" hidden="1">
      <c r="A147" s="75" t="s">
        <v>9</v>
      </c>
      <c r="B147" s="139"/>
      <c r="C147" s="139"/>
      <c r="D147" s="158"/>
      <c r="E147" s="139"/>
      <c r="F147" s="158"/>
      <c r="G147" s="139"/>
      <c r="H147" s="158"/>
      <c r="I147" s="73"/>
      <c r="J147" s="73"/>
    </row>
    <row r="148" spans="1:10" hidden="1">
      <c r="A148" s="75" t="s">
        <v>5</v>
      </c>
      <c r="B148" s="139"/>
      <c r="C148" s="139"/>
      <c r="D148" s="158"/>
      <c r="E148" s="139"/>
      <c r="F148" s="158"/>
      <c r="G148" s="139"/>
      <c r="H148" s="158"/>
      <c r="I148" s="73"/>
      <c r="J148" s="73"/>
    </row>
    <row r="149" spans="1:10" ht="31.5" hidden="1">
      <c r="A149" s="75" t="s">
        <v>6</v>
      </c>
      <c r="B149" s="139"/>
      <c r="C149" s="139"/>
      <c r="D149" s="158"/>
      <c r="E149" s="139"/>
      <c r="F149" s="158"/>
      <c r="G149" s="139"/>
      <c r="H149" s="158"/>
      <c r="I149" s="73"/>
      <c r="J149" s="73"/>
    </row>
    <row r="150" spans="1:10" ht="25.5" customHeight="1">
      <c r="A150" s="185" t="s">
        <v>36</v>
      </c>
      <c r="B150" s="186"/>
      <c r="C150" s="186"/>
      <c r="D150" s="186"/>
      <c r="E150" s="186"/>
      <c r="F150" s="186"/>
      <c r="G150" s="186"/>
      <c r="H150" s="186"/>
      <c r="I150" s="186"/>
      <c r="J150" s="187"/>
    </row>
    <row r="151" spans="1:10" ht="90" customHeight="1">
      <c r="A151" s="75" t="s">
        <v>7</v>
      </c>
      <c r="B151" s="139">
        <v>1858</v>
      </c>
      <c r="C151" s="139">
        <v>1228.2935399999999</v>
      </c>
      <c r="D151" s="158">
        <f t="shared" ref="D151" si="79">C151*100/B151</f>
        <v>66.108371367061352</v>
      </c>
      <c r="E151" s="139">
        <v>1228.2935399999999</v>
      </c>
      <c r="F151" s="158">
        <f>E151*100/B151</f>
        <v>66.108371367061352</v>
      </c>
      <c r="G151" s="139">
        <v>1347</v>
      </c>
      <c r="H151" s="158">
        <f t="shared" ref="H151" si="80">G151*100/B151</f>
        <v>72.497308934337994</v>
      </c>
      <c r="I151" s="73" t="s">
        <v>157</v>
      </c>
      <c r="J151" s="73" t="s">
        <v>303</v>
      </c>
    </row>
    <row r="152" spans="1:10" ht="31.5" hidden="1">
      <c r="A152" s="75" t="s">
        <v>9</v>
      </c>
      <c r="B152" s="139"/>
      <c r="C152" s="139"/>
      <c r="D152" s="158"/>
      <c r="E152" s="139"/>
      <c r="F152" s="158"/>
      <c r="G152" s="139"/>
      <c r="H152" s="158"/>
      <c r="I152" s="73"/>
      <c r="J152" s="73"/>
    </row>
    <row r="153" spans="1:10" hidden="1">
      <c r="A153" s="75" t="s">
        <v>5</v>
      </c>
      <c r="B153" s="139"/>
      <c r="C153" s="139"/>
      <c r="D153" s="158"/>
      <c r="E153" s="139"/>
      <c r="F153" s="158"/>
      <c r="G153" s="139"/>
      <c r="H153" s="158"/>
      <c r="I153" s="73"/>
      <c r="J153" s="73"/>
    </row>
    <row r="154" spans="1:10" ht="31.5" hidden="1">
      <c r="A154" s="75" t="s">
        <v>6</v>
      </c>
      <c r="B154" s="139"/>
      <c r="C154" s="139"/>
      <c r="D154" s="158"/>
      <c r="E154" s="139"/>
      <c r="F154" s="158"/>
      <c r="G154" s="139"/>
      <c r="H154" s="158"/>
      <c r="I154" s="73"/>
      <c r="J154" s="73"/>
    </row>
    <row r="155" spans="1:10" ht="24" customHeight="1">
      <c r="A155" s="185" t="s">
        <v>37</v>
      </c>
      <c r="B155" s="186"/>
      <c r="C155" s="186"/>
      <c r="D155" s="186"/>
      <c r="E155" s="186"/>
      <c r="F155" s="186"/>
      <c r="G155" s="186"/>
      <c r="H155" s="186"/>
      <c r="I155" s="186"/>
      <c r="J155" s="187"/>
    </row>
    <row r="156" spans="1:10">
      <c r="A156" s="75" t="s">
        <v>7</v>
      </c>
      <c r="B156" s="139">
        <f>B161+B166</f>
        <v>31247.028000000002</v>
      </c>
      <c r="C156" s="139">
        <f>C161+C166</f>
        <v>21457.1757</v>
      </c>
      <c r="D156" s="158">
        <f t="shared" ref="D156" si="81">C156*100/B156</f>
        <v>68.669492983460685</v>
      </c>
      <c r="E156" s="139">
        <f>E161+E166</f>
        <v>21457.1757</v>
      </c>
      <c r="F156" s="158">
        <f>E156*100/B156</f>
        <v>68.669492983460685</v>
      </c>
      <c r="G156" s="139">
        <f>G161+G166</f>
        <v>4589.5</v>
      </c>
      <c r="H156" s="158">
        <f t="shared" ref="H156" si="82">G156*100/B156</f>
        <v>14.687796868233356</v>
      </c>
      <c r="I156" s="73"/>
      <c r="J156" s="73"/>
    </row>
    <row r="157" spans="1:10" ht="31.5">
      <c r="A157" s="75" t="s">
        <v>9</v>
      </c>
      <c r="B157" s="139">
        <f t="shared" ref="B157:G159" si="83">B162+B167</f>
        <v>0</v>
      </c>
      <c r="C157" s="139">
        <f t="shared" si="83"/>
        <v>0</v>
      </c>
      <c r="D157" s="158"/>
      <c r="E157" s="139">
        <f t="shared" si="83"/>
        <v>0</v>
      </c>
      <c r="F157" s="158"/>
      <c r="G157" s="139">
        <f t="shared" si="83"/>
        <v>0</v>
      </c>
      <c r="H157" s="158"/>
      <c r="I157" s="73"/>
      <c r="J157" s="73"/>
    </row>
    <row r="158" spans="1:10">
      <c r="A158" s="75" t="s">
        <v>5</v>
      </c>
      <c r="B158" s="139">
        <f t="shared" si="83"/>
        <v>24268.567999999999</v>
      </c>
      <c r="C158" s="139">
        <f t="shared" si="83"/>
        <v>19660.781999999999</v>
      </c>
      <c r="D158" s="158">
        <f t="shared" ref="D158" si="84">C158*100/B158</f>
        <v>81.013358513777987</v>
      </c>
      <c r="E158" s="139">
        <f t="shared" si="83"/>
        <v>19660.781999999999</v>
      </c>
      <c r="F158" s="158">
        <f>E158*100/B158</f>
        <v>81.013358513777987</v>
      </c>
      <c r="G158" s="139">
        <f t="shared" si="83"/>
        <v>2889.4</v>
      </c>
      <c r="H158" s="158">
        <f t="shared" ref="H158" si="85">G158*100/B158</f>
        <v>11.905935282213603</v>
      </c>
      <c r="I158" s="73"/>
      <c r="J158" s="73"/>
    </row>
    <row r="159" spans="1:10" ht="31.5">
      <c r="A159" s="75" t="s">
        <v>6</v>
      </c>
      <c r="B159" s="139">
        <f t="shared" si="83"/>
        <v>0</v>
      </c>
      <c r="C159" s="139">
        <f t="shared" si="83"/>
        <v>0</v>
      </c>
      <c r="D159" s="158"/>
      <c r="E159" s="139">
        <f t="shared" si="83"/>
        <v>0</v>
      </c>
      <c r="F159" s="158"/>
      <c r="G159" s="139">
        <f t="shared" si="83"/>
        <v>0</v>
      </c>
      <c r="H159" s="158"/>
      <c r="I159" s="73"/>
      <c r="J159" s="73"/>
    </row>
    <row r="160" spans="1:10" s="121" customFormat="1" ht="18.75" customHeight="1">
      <c r="A160" s="188" t="s">
        <v>38</v>
      </c>
      <c r="B160" s="189"/>
      <c r="C160" s="189"/>
      <c r="D160" s="189"/>
      <c r="E160" s="189"/>
      <c r="F160" s="189"/>
      <c r="G160" s="189"/>
      <c r="H160" s="189"/>
      <c r="I160" s="190"/>
      <c r="J160" s="120"/>
    </row>
    <row r="161" spans="1:10" ht="63">
      <c r="A161" s="75" t="s">
        <v>7</v>
      </c>
      <c r="B161" s="139">
        <v>31044.663</v>
      </c>
      <c r="C161" s="139">
        <v>21431.268499999998</v>
      </c>
      <c r="D161" s="158">
        <f t="shared" ref="D161" si="86">C161*100/B161</f>
        <v>69.033664498145768</v>
      </c>
      <c r="E161" s="139">
        <v>21431.268499999998</v>
      </c>
      <c r="F161" s="158">
        <f>E161*100/B161</f>
        <v>69.033664498145768</v>
      </c>
      <c r="G161" s="139">
        <v>4563.6000000000004</v>
      </c>
      <c r="H161" s="158">
        <f t="shared" ref="H161" si="87">G161*100/B161</f>
        <v>14.700111255838083</v>
      </c>
      <c r="I161" s="73" t="s">
        <v>279</v>
      </c>
      <c r="J161" s="73" t="s">
        <v>278</v>
      </c>
    </row>
    <row r="162" spans="1:10" ht="31.5" hidden="1">
      <c r="A162" s="75" t="s">
        <v>9</v>
      </c>
      <c r="B162" s="139"/>
      <c r="C162" s="139"/>
      <c r="D162" s="158"/>
      <c r="E162" s="139"/>
      <c r="F162" s="158"/>
      <c r="G162" s="139"/>
      <c r="H162" s="158"/>
      <c r="I162" s="73"/>
      <c r="J162" s="73"/>
    </row>
    <row r="163" spans="1:10">
      <c r="A163" s="75" t="s">
        <v>5</v>
      </c>
      <c r="B163" s="139">
        <v>24268.567999999999</v>
      </c>
      <c r="C163" s="139">
        <f>16771.363+2889.419</f>
        <v>19660.781999999999</v>
      </c>
      <c r="D163" s="158">
        <f t="shared" ref="D163" si="88">C163*100/B163</f>
        <v>81.013358513777987</v>
      </c>
      <c r="E163" s="139">
        <f>16771.363+2889.419</f>
        <v>19660.781999999999</v>
      </c>
      <c r="F163" s="158">
        <f>E163*100/B163</f>
        <v>81.013358513777987</v>
      </c>
      <c r="G163" s="139">
        <v>2889.4</v>
      </c>
      <c r="H163" s="158">
        <f t="shared" ref="H163" si="89">G163*100/B163</f>
        <v>11.905935282213603</v>
      </c>
      <c r="I163" s="73"/>
      <c r="J163" s="73"/>
    </row>
    <row r="164" spans="1:10" ht="31.5" hidden="1">
      <c r="A164" s="75" t="s">
        <v>6</v>
      </c>
      <c r="B164" s="139"/>
      <c r="C164" s="139"/>
      <c r="D164" s="158"/>
      <c r="E164" s="139"/>
      <c r="F164" s="158"/>
      <c r="G164" s="139"/>
      <c r="H164" s="158"/>
      <c r="I164" s="73"/>
      <c r="J164" s="73"/>
    </row>
    <row r="165" spans="1:10" s="121" customFormat="1" ht="22.5" customHeight="1">
      <c r="A165" s="188" t="s">
        <v>39</v>
      </c>
      <c r="B165" s="189"/>
      <c r="C165" s="189"/>
      <c r="D165" s="189"/>
      <c r="E165" s="189"/>
      <c r="F165" s="189"/>
      <c r="G165" s="189"/>
      <c r="H165" s="189"/>
      <c r="I165" s="190"/>
      <c r="J165" s="120"/>
    </row>
    <row r="166" spans="1:10" ht="31.5">
      <c r="A166" s="75" t="s">
        <v>7</v>
      </c>
      <c r="B166" s="139">
        <v>202.36500000000001</v>
      </c>
      <c r="C166" s="139">
        <v>25.9072</v>
      </c>
      <c r="D166" s="158">
        <f t="shared" ref="D166" si="90">C166*100/B166</f>
        <v>12.80221382156005</v>
      </c>
      <c r="E166" s="139">
        <v>25.9072</v>
      </c>
      <c r="F166" s="158">
        <f>E166*100/B166</f>
        <v>12.80221382156005</v>
      </c>
      <c r="G166" s="139">
        <v>25.9</v>
      </c>
      <c r="H166" s="158">
        <f t="shared" ref="H166" si="91">G166*100/B166</f>
        <v>12.798655894052825</v>
      </c>
      <c r="I166" s="73" t="s">
        <v>159</v>
      </c>
      <c r="J166" s="73" t="s">
        <v>278</v>
      </c>
    </row>
    <row r="167" spans="1:10" ht="31.5" hidden="1">
      <c r="A167" s="75" t="s">
        <v>9</v>
      </c>
      <c r="B167" s="139"/>
      <c r="C167" s="139"/>
      <c r="D167" s="158"/>
      <c r="E167" s="139"/>
      <c r="F167" s="158"/>
      <c r="G167" s="139"/>
      <c r="H167" s="158"/>
      <c r="I167" s="73"/>
      <c r="J167" s="73"/>
    </row>
    <row r="168" spans="1:10" hidden="1">
      <c r="A168" s="75" t="s">
        <v>5</v>
      </c>
      <c r="B168" s="139"/>
      <c r="C168" s="139"/>
      <c r="D168" s="158"/>
      <c r="E168" s="139"/>
      <c r="F168" s="158"/>
      <c r="G168" s="139"/>
      <c r="H168" s="158"/>
      <c r="I168" s="73"/>
      <c r="J168" s="73"/>
    </row>
    <row r="169" spans="1:10" ht="31.5" hidden="1">
      <c r="A169" s="75" t="s">
        <v>6</v>
      </c>
      <c r="B169" s="139"/>
      <c r="C169" s="139"/>
      <c r="D169" s="158"/>
      <c r="E169" s="139"/>
      <c r="F169" s="158"/>
      <c r="G169" s="139"/>
      <c r="H169" s="158"/>
      <c r="I169" s="73"/>
      <c r="J169" s="73"/>
    </row>
    <row r="170" spans="1:10" ht="24.75" customHeight="1">
      <c r="A170" s="185" t="s">
        <v>40</v>
      </c>
      <c r="B170" s="186"/>
      <c r="C170" s="186"/>
      <c r="D170" s="186"/>
      <c r="E170" s="186"/>
      <c r="F170" s="186"/>
      <c r="G170" s="186"/>
      <c r="H170" s="186"/>
      <c r="I170" s="186"/>
      <c r="J170" s="187"/>
    </row>
    <row r="171" spans="1:10" ht="47.25">
      <c r="A171" s="75" t="s">
        <v>7</v>
      </c>
      <c r="B171" s="139">
        <v>370</v>
      </c>
      <c r="C171" s="139">
        <v>278.75299999999999</v>
      </c>
      <c r="D171" s="158">
        <f t="shared" ref="D171" si="92">C171*100/B171</f>
        <v>75.338648648648643</v>
      </c>
      <c r="E171" s="139">
        <v>278.75299999999999</v>
      </c>
      <c r="F171" s="158">
        <f>E171*100/B171</f>
        <v>75.338648648648643</v>
      </c>
      <c r="G171" s="139">
        <v>278.75299999999999</v>
      </c>
      <c r="H171" s="158">
        <f t="shared" ref="H171" si="93">G171*100/B171</f>
        <v>75.338648648648643</v>
      </c>
      <c r="I171" s="73" t="s">
        <v>160</v>
      </c>
      <c r="J171" s="73" t="s">
        <v>125</v>
      </c>
    </row>
    <row r="172" spans="1:10" ht="31.5">
      <c r="A172" s="75" t="s">
        <v>9</v>
      </c>
      <c r="B172" s="139"/>
      <c r="C172" s="139"/>
      <c r="D172" s="158"/>
      <c r="E172" s="139"/>
      <c r="F172" s="158"/>
      <c r="G172" s="139"/>
      <c r="H172" s="158"/>
      <c r="I172" s="73"/>
      <c r="J172" s="73"/>
    </row>
    <row r="173" spans="1:10">
      <c r="A173" s="75" t="s">
        <v>5</v>
      </c>
      <c r="B173" s="139"/>
      <c r="C173" s="139"/>
      <c r="D173" s="158"/>
      <c r="E173" s="139"/>
      <c r="F173" s="158"/>
      <c r="G173" s="139"/>
      <c r="H173" s="158"/>
      <c r="I173" s="73"/>
      <c r="J173" s="73"/>
    </row>
    <row r="174" spans="1:10" ht="31.5">
      <c r="A174" s="75" t="s">
        <v>6</v>
      </c>
      <c r="B174" s="139"/>
      <c r="C174" s="139"/>
      <c r="D174" s="158"/>
      <c r="E174" s="139"/>
      <c r="F174" s="158"/>
      <c r="G174" s="139"/>
      <c r="H174" s="158"/>
      <c r="I174" s="73"/>
      <c r="J174" s="73"/>
    </row>
    <row r="175" spans="1:10" ht="24" customHeight="1">
      <c r="A175" s="185" t="s">
        <v>41</v>
      </c>
      <c r="B175" s="186"/>
      <c r="C175" s="186"/>
      <c r="D175" s="186"/>
      <c r="E175" s="186"/>
      <c r="F175" s="186"/>
      <c r="G175" s="186"/>
      <c r="H175" s="186"/>
      <c r="I175" s="186"/>
      <c r="J175" s="187"/>
    </row>
    <row r="176" spans="1:10" ht="20.25" customHeight="1">
      <c r="A176" s="75" t="s">
        <v>7</v>
      </c>
      <c r="B176" s="139">
        <f t="shared" ref="B176:G179" si="94">B181+B186+B191+B196</f>
        <v>1892.0474999999999</v>
      </c>
      <c r="C176" s="139">
        <f t="shared" si="94"/>
        <v>1892.0474999999999</v>
      </c>
      <c r="D176" s="158">
        <f t="shared" ref="D176" si="95">C176*100/B176</f>
        <v>100</v>
      </c>
      <c r="E176" s="139">
        <f t="shared" si="94"/>
        <v>1892.0474999999999</v>
      </c>
      <c r="F176" s="158">
        <f>E176*100/B176</f>
        <v>100</v>
      </c>
      <c r="G176" s="139">
        <f t="shared" si="94"/>
        <v>1892.0474999999999</v>
      </c>
      <c r="H176" s="158">
        <f t="shared" ref="H176" si="96">G176*100/B176</f>
        <v>100</v>
      </c>
      <c r="I176" s="73"/>
      <c r="J176" s="73"/>
    </row>
    <row r="177" spans="1:10" ht="31.5">
      <c r="A177" s="75" t="s">
        <v>9</v>
      </c>
      <c r="B177" s="139">
        <f t="shared" si="94"/>
        <v>0</v>
      </c>
      <c r="C177" s="139">
        <f t="shared" si="94"/>
        <v>0</v>
      </c>
      <c r="D177" s="158"/>
      <c r="E177" s="139">
        <f t="shared" si="94"/>
        <v>0</v>
      </c>
      <c r="F177" s="158"/>
      <c r="G177" s="139">
        <f t="shared" si="94"/>
        <v>0</v>
      </c>
      <c r="H177" s="158"/>
      <c r="I177" s="73"/>
      <c r="J177" s="73"/>
    </row>
    <row r="178" spans="1:10" ht="18.75" customHeight="1">
      <c r="A178" s="75" t="s">
        <v>5</v>
      </c>
      <c r="B178" s="139">
        <f t="shared" si="94"/>
        <v>1380.0474999999999</v>
      </c>
      <c r="C178" s="139">
        <f t="shared" si="94"/>
        <v>1380.0474999999999</v>
      </c>
      <c r="D178" s="158">
        <f t="shared" ref="D178" si="97">C178*100/B178</f>
        <v>100.00000000000001</v>
      </c>
      <c r="E178" s="139">
        <f t="shared" si="94"/>
        <v>1380.0474999999999</v>
      </c>
      <c r="F178" s="158">
        <f>E178*100/B178</f>
        <v>100.00000000000001</v>
      </c>
      <c r="G178" s="139">
        <f t="shared" si="94"/>
        <v>1380.0474999999999</v>
      </c>
      <c r="H178" s="158">
        <f t="shared" ref="H178" si="98">G178*100/B178</f>
        <v>100.00000000000001</v>
      </c>
      <c r="I178" s="73"/>
      <c r="J178" s="73"/>
    </row>
    <row r="179" spans="1:10" ht="31.5">
      <c r="A179" s="75" t="s">
        <v>6</v>
      </c>
      <c r="B179" s="139">
        <f t="shared" si="94"/>
        <v>0</v>
      </c>
      <c r="C179" s="139">
        <f t="shared" si="94"/>
        <v>0</v>
      </c>
      <c r="D179" s="158"/>
      <c r="E179" s="139">
        <f t="shared" si="94"/>
        <v>0</v>
      </c>
      <c r="F179" s="158"/>
      <c r="G179" s="139">
        <f t="shared" si="94"/>
        <v>0</v>
      </c>
      <c r="H179" s="158"/>
      <c r="I179" s="73"/>
      <c r="J179" s="73"/>
    </row>
    <row r="180" spans="1:10" s="2" customFormat="1" hidden="1">
      <c r="A180" s="182" t="s">
        <v>42</v>
      </c>
      <c r="B180" s="183"/>
      <c r="C180" s="183"/>
      <c r="D180" s="183"/>
      <c r="E180" s="183"/>
      <c r="F180" s="183"/>
      <c r="G180" s="183"/>
      <c r="H180" s="183"/>
      <c r="I180" s="184"/>
      <c r="J180" s="74"/>
    </row>
    <row r="181" spans="1:10" hidden="1">
      <c r="A181" s="75" t="s">
        <v>7</v>
      </c>
      <c r="B181" s="139"/>
      <c r="C181" s="139"/>
      <c r="D181" s="158"/>
      <c r="E181" s="139"/>
      <c r="F181" s="158"/>
      <c r="G181" s="139"/>
      <c r="H181" s="158"/>
      <c r="I181" s="73"/>
      <c r="J181" s="73"/>
    </row>
    <row r="182" spans="1:10" ht="31.5" hidden="1">
      <c r="A182" s="75" t="s">
        <v>9</v>
      </c>
      <c r="B182" s="139"/>
      <c r="C182" s="139"/>
      <c r="D182" s="158"/>
      <c r="E182" s="139"/>
      <c r="F182" s="158"/>
      <c r="G182" s="139"/>
      <c r="H182" s="158"/>
      <c r="I182" s="73"/>
      <c r="J182" s="73"/>
    </row>
    <row r="183" spans="1:10" hidden="1">
      <c r="A183" s="75" t="s">
        <v>5</v>
      </c>
      <c r="B183" s="139"/>
      <c r="C183" s="139"/>
      <c r="D183" s="158"/>
      <c r="E183" s="139"/>
      <c r="F183" s="158"/>
      <c r="G183" s="139"/>
      <c r="H183" s="158"/>
      <c r="I183" s="73"/>
      <c r="J183" s="73"/>
    </row>
    <row r="184" spans="1:10" ht="31.5" hidden="1">
      <c r="A184" s="75" t="s">
        <v>6</v>
      </c>
      <c r="B184" s="139"/>
      <c r="C184" s="139"/>
      <c r="D184" s="158"/>
      <c r="E184" s="139"/>
      <c r="F184" s="158"/>
      <c r="G184" s="139"/>
      <c r="H184" s="158"/>
      <c r="I184" s="73"/>
      <c r="J184" s="73"/>
    </row>
    <row r="185" spans="1:10" s="2" customFormat="1" ht="18.75" hidden="1" customHeight="1">
      <c r="A185" s="182" t="s">
        <v>43</v>
      </c>
      <c r="B185" s="183"/>
      <c r="C185" s="183"/>
      <c r="D185" s="183"/>
      <c r="E185" s="183"/>
      <c r="F185" s="183"/>
      <c r="G185" s="183"/>
      <c r="H185" s="183"/>
      <c r="I185" s="184"/>
      <c r="J185" s="74"/>
    </row>
    <row r="186" spans="1:10" hidden="1">
      <c r="A186" s="75" t="s">
        <v>7</v>
      </c>
      <c r="B186" s="139"/>
      <c r="C186" s="139"/>
      <c r="D186" s="158"/>
      <c r="E186" s="139"/>
      <c r="F186" s="158"/>
      <c r="G186" s="139"/>
      <c r="H186" s="158"/>
      <c r="I186" s="73"/>
      <c r="J186" s="73"/>
    </row>
    <row r="187" spans="1:10" ht="31.5" hidden="1">
      <c r="A187" s="75" t="s">
        <v>9</v>
      </c>
      <c r="B187" s="139"/>
      <c r="C187" s="139"/>
      <c r="D187" s="158"/>
      <c r="E187" s="139"/>
      <c r="F187" s="158"/>
      <c r="G187" s="139"/>
      <c r="H187" s="158"/>
      <c r="I187" s="73"/>
      <c r="J187" s="73"/>
    </row>
    <row r="188" spans="1:10" hidden="1">
      <c r="A188" s="75" t="s">
        <v>5</v>
      </c>
      <c r="B188" s="139"/>
      <c r="C188" s="139"/>
      <c r="D188" s="158"/>
      <c r="E188" s="139"/>
      <c r="F188" s="158"/>
      <c r="G188" s="139"/>
      <c r="H188" s="158"/>
      <c r="I188" s="73"/>
      <c r="J188" s="73"/>
    </row>
    <row r="189" spans="1:10" ht="31.5" hidden="1">
      <c r="A189" s="75" t="s">
        <v>6</v>
      </c>
      <c r="B189" s="139"/>
      <c r="C189" s="139"/>
      <c r="D189" s="158"/>
      <c r="E189" s="139"/>
      <c r="F189" s="158"/>
      <c r="G189" s="139"/>
      <c r="H189" s="158"/>
      <c r="I189" s="73"/>
      <c r="J189" s="73"/>
    </row>
    <row r="190" spans="1:10" s="2" customFormat="1">
      <c r="A190" s="182" t="s">
        <v>44</v>
      </c>
      <c r="B190" s="183"/>
      <c r="C190" s="183"/>
      <c r="D190" s="183"/>
      <c r="E190" s="183"/>
      <c r="F190" s="183"/>
      <c r="G190" s="183"/>
      <c r="H190" s="183"/>
      <c r="I190" s="184"/>
      <c r="J190" s="74"/>
    </row>
    <row r="191" spans="1:10" ht="20.25" customHeight="1">
      <c r="A191" s="75" t="s">
        <v>7</v>
      </c>
      <c r="B191" s="139">
        <v>1892.0474999999999</v>
      </c>
      <c r="C191" s="139">
        <v>1892.0474999999999</v>
      </c>
      <c r="D191" s="158">
        <f t="shared" ref="D191" si="99">C191*100/B191</f>
        <v>100</v>
      </c>
      <c r="E191" s="139">
        <v>1892.0474999999999</v>
      </c>
      <c r="F191" s="158">
        <f>E191*100/B191</f>
        <v>100</v>
      </c>
      <c r="G191" s="139">
        <v>1892.0474999999999</v>
      </c>
      <c r="H191" s="158">
        <f t="shared" ref="H191" si="100">G191*100/B191</f>
        <v>100</v>
      </c>
      <c r="I191" s="73" t="s">
        <v>225</v>
      </c>
      <c r="J191" s="73"/>
    </row>
    <row r="192" spans="1:10" ht="31.5" hidden="1">
      <c r="A192" s="75" t="s">
        <v>9</v>
      </c>
      <c r="B192" s="139"/>
      <c r="C192" s="139"/>
      <c r="D192" s="158"/>
      <c r="E192" s="139"/>
      <c r="F192" s="158"/>
      <c r="G192" s="139"/>
      <c r="H192" s="158"/>
      <c r="I192" s="73"/>
      <c r="J192" s="73"/>
    </row>
    <row r="193" spans="1:10" ht="21.75" customHeight="1">
      <c r="A193" s="75" t="s">
        <v>5</v>
      </c>
      <c r="B193" s="139">
        <f>1380.0475</f>
        <v>1380.0474999999999</v>
      </c>
      <c r="C193" s="139">
        <v>1380.0474999999999</v>
      </c>
      <c r="D193" s="158">
        <f t="shared" ref="D193" si="101">C193*100/B193</f>
        <v>100.00000000000001</v>
      </c>
      <c r="E193" s="139">
        <v>1380.0474999999999</v>
      </c>
      <c r="F193" s="158">
        <f>E193*100/B193</f>
        <v>100.00000000000001</v>
      </c>
      <c r="G193" s="139">
        <v>1380.0474999999999</v>
      </c>
      <c r="H193" s="158">
        <f t="shared" ref="H193" si="102">G193*100/B193</f>
        <v>100.00000000000001</v>
      </c>
      <c r="I193" s="73"/>
      <c r="J193" s="73"/>
    </row>
    <row r="194" spans="1:10" ht="31.5" hidden="1">
      <c r="A194" s="75" t="s">
        <v>6</v>
      </c>
      <c r="B194" s="139"/>
      <c r="C194" s="139"/>
      <c r="D194" s="158"/>
      <c r="E194" s="139"/>
      <c r="F194" s="158"/>
      <c r="G194" s="139"/>
      <c r="H194" s="158"/>
      <c r="I194" s="73"/>
      <c r="J194" s="73"/>
    </row>
    <row r="195" spans="1:10" s="2" customFormat="1" hidden="1">
      <c r="A195" s="182" t="s">
        <v>45</v>
      </c>
      <c r="B195" s="183"/>
      <c r="C195" s="183"/>
      <c r="D195" s="183"/>
      <c r="E195" s="183"/>
      <c r="F195" s="183"/>
      <c r="G195" s="183"/>
      <c r="H195" s="183"/>
      <c r="I195" s="184"/>
      <c r="J195" s="74"/>
    </row>
    <row r="196" spans="1:10" hidden="1">
      <c r="A196" s="75" t="s">
        <v>7</v>
      </c>
      <c r="B196" s="139"/>
      <c r="C196" s="139"/>
      <c r="D196" s="158"/>
      <c r="E196" s="139"/>
      <c r="F196" s="158"/>
      <c r="G196" s="139"/>
      <c r="H196" s="158"/>
      <c r="I196" s="73"/>
      <c r="J196" s="73"/>
    </row>
    <row r="197" spans="1:10" ht="31.5" hidden="1">
      <c r="A197" s="75" t="s">
        <v>9</v>
      </c>
      <c r="B197" s="139"/>
      <c r="C197" s="139"/>
      <c r="D197" s="158"/>
      <c r="E197" s="139"/>
      <c r="F197" s="158"/>
      <c r="G197" s="139"/>
      <c r="H197" s="158"/>
      <c r="I197" s="73"/>
      <c r="J197" s="73"/>
    </row>
    <row r="198" spans="1:10" ht="34.5" hidden="1" customHeight="1">
      <c r="A198" s="75" t="s">
        <v>5</v>
      </c>
      <c r="B198" s="139"/>
      <c r="C198" s="139"/>
      <c r="D198" s="158"/>
      <c r="E198" s="139"/>
      <c r="F198" s="158"/>
      <c r="G198" s="139"/>
      <c r="H198" s="158"/>
      <c r="I198" s="73"/>
      <c r="J198" s="73"/>
    </row>
    <row r="199" spans="1:10" ht="31.5" hidden="1">
      <c r="A199" s="75" t="s">
        <v>6</v>
      </c>
      <c r="B199" s="139"/>
      <c r="C199" s="139"/>
      <c r="D199" s="158"/>
      <c r="E199" s="139"/>
      <c r="F199" s="158"/>
      <c r="G199" s="139"/>
      <c r="H199" s="158"/>
      <c r="I199" s="73"/>
      <c r="J199" s="73"/>
    </row>
    <row r="200" spans="1:10" ht="27.75" customHeight="1">
      <c r="A200" s="185" t="s">
        <v>46</v>
      </c>
      <c r="B200" s="186"/>
      <c r="C200" s="186"/>
      <c r="D200" s="186"/>
      <c r="E200" s="186"/>
      <c r="F200" s="186"/>
      <c r="G200" s="186"/>
      <c r="H200" s="186"/>
      <c r="I200" s="186"/>
      <c r="J200" s="187"/>
    </row>
    <row r="201" spans="1:10" ht="49.5" customHeight="1">
      <c r="A201" s="75" t="s">
        <v>7</v>
      </c>
      <c r="B201" s="139">
        <v>11</v>
      </c>
      <c r="C201" s="139">
        <v>0</v>
      </c>
      <c r="D201" s="158">
        <f t="shared" ref="D201" si="103">C201*100/B201</f>
        <v>0</v>
      </c>
      <c r="E201" s="139">
        <v>0</v>
      </c>
      <c r="F201" s="158">
        <f>E201*100/B201</f>
        <v>0</v>
      </c>
      <c r="G201" s="139">
        <v>0</v>
      </c>
      <c r="H201" s="158">
        <f t="shared" ref="H201" si="104">G201*100/B201</f>
        <v>0</v>
      </c>
      <c r="I201" s="73"/>
      <c r="J201" s="73" t="s">
        <v>281</v>
      </c>
    </row>
    <row r="202" spans="1:10" ht="31.5">
      <c r="A202" s="75" t="s">
        <v>9</v>
      </c>
      <c r="B202" s="139"/>
      <c r="C202" s="139"/>
      <c r="D202" s="158"/>
      <c r="E202" s="139"/>
      <c r="F202" s="158"/>
      <c r="G202" s="139"/>
      <c r="H202" s="158"/>
      <c r="I202" s="73"/>
      <c r="J202" s="73"/>
    </row>
    <row r="203" spans="1:10">
      <c r="A203" s="75" t="s">
        <v>5</v>
      </c>
      <c r="B203" s="139">
        <v>11</v>
      </c>
      <c r="C203" s="139">
        <v>0</v>
      </c>
      <c r="D203" s="158">
        <f t="shared" ref="D203" si="105">C203*100/B203</f>
        <v>0</v>
      </c>
      <c r="E203" s="139">
        <v>0</v>
      </c>
      <c r="F203" s="158">
        <f>E203*100/B203</f>
        <v>0</v>
      </c>
      <c r="G203" s="139">
        <v>0</v>
      </c>
      <c r="H203" s="158">
        <f t="shared" ref="H203" si="106">G203*100/B203</f>
        <v>0</v>
      </c>
      <c r="I203" s="73"/>
      <c r="J203" s="73"/>
    </row>
    <row r="204" spans="1:10" ht="31.5">
      <c r="A204" s="75" t="s">
        <v>6</v>
      </c>
      <c r="B204" s="139"/>
      <c r="C204" s="139"/>
      <c r="D204" s="158"/>
      <c r="E204" s="139"/>
      <c r="F204" s="158"/>
      <c r="G204" s="139"/>
      <c r="H204" s="158"/>
      <c r="I204" s="73"/>
      <c r="J204" s="73"/>
    </row>
    <row r="205" spans="1:10" ht="32.25" customHeight="1">
      <c r="A205" s="185" t="s">
        <v>47</v>
      </c>
      <c r="B205" s="186"/>
      <c r="C205" s="186"/>
      <c r="D205" s="186"/>
      <c r="E205" s="186"/>
      <c r="F205" s="186"/>
      <c r="G205" s="186"/>
      <c r="H205" s="186"/>
      <c r="I205" s="186"/>
      <c r="J205" s="187"/>
    </row>
    <row r="206" spans="1:10">
      <c r="A206" s="75" t="s">
        <v>7</v>
      </c>
      <c r="B206" s="139">
        <f>B211+B216+B221</f>
        <v>13348.028</v>
      </c>
      <c r="C206" s="139">
        <f>C211+C216+C221</f>
        <v>9186.4836099999993</v>
      </c>
      <c r="D206" s="158">
        <f t="shared" ref="D206" si="107">C206*100/B206</f>
        <v>68.822777491926146</v>
      </c>
      <c r="E206" s="139">
        <f>E211+E216+E221</f>
        <v>9180.9869899999994</v>
      </c>
      <c r="F206" s="158">
        <f>E206*100/B206</f>
        <v>68.781598225595559</v>
      </c>
      <c r="G206" s="139">
        <f>G211+G216+G221</f>
        <v>9068.2000000000007</v>
      </c>
      <c r="H206" s="158">
        <f t="shared" ref="H206" si="108">G206*100/B206</f>
        <v>67.936627043335548</v>
      </c>
      <c r="I206" s="73"/>
      <c r="J206" s="73"/>
    </row>
    <row r="207" spans="1:10" ht="31.5">
      <c r="A207" s="75" t="s">
        <v>9</v>
      </c>
      <c r="B207" s="139">
        <f t="shared" ref="B207:G209" si="109">B212+B217+B222</f>
        <v>0</v>
      </c>
      <c r="C207" s="139">
        <f t="shared" si="109"/>
        <v>0</v>
      </c>
      <c r="D207" s="158"/>
      <c r="E207" s="139">
        <f t="shared" si="109"/>
        <v>0</v>
      </c>
      <c r="F207" s="158"/>
      <c r="G207" s="139">
        <f t="shared" si="109"/>
        <v>0</v>
      </c>
      <c r="H207" s="158"/>
      <c r="I207" s="73"/>
      <c r="J207" s="73"/>
    </row>
    <row r="208" spans="1:10">
      <c r="A208" s="75" t="s">
        <v>5</v>
      </c>
      <c r="B208" s="139">
        <f t="shared" si="109"/>
        <v>4725</v>
      </c>
      <c r="C208" s="139">
        <f t="shared" si="109"/>
        <v>3218.6134699999998</v>
      </c>
      <c r="D208" s="158">
        <f t="shared" ref="D208" si="110">C208*100/B208</f>
        <v>68.118803597883584</v>
      </c>
      <c r="E208" s="139">
        <f t="shared" si="109"/>
        <v>3218.6134699999998</v>
      </c>
      <c r="F208" s="158">
        <f>E208*100/B208</f>
        <v>68.118803597883584</v>
      </c>
      <c r="G208" s="139">
        <f t="shared" si="109"/>
        <v>3218.6</v>
      </c>
      <c r="H208" s="158">
        <f t="shared" ref="H208" si="111">G208*100/B208</f>
        <v>68.118518518518513</v>
      </c>
      <c r="I208" s="73"/>
      <c r="J208" s="73"/>
    </row>
    <row r="209" spans="1:10" ht="31.5">
      <c r="A209" s="75" t="s">
        <v>6</v>
      </c>
      <c r="B209" s="139">
        <f t="shared" si="109"/>
        <v>0</v>
      </c>
      <c r="C209" s="139">
        <f t="shared" si="109"/>
        <v>0</v>
      </c>
      <c r="D209" s="158"/>
      <c r="E209" s="139">
        <f t="shared" si="109"/>
        <v>0</v>
      </c>
      <c r="F209" s="158"/>
      <c r="G209" s="139">
        <f t="shared" si="109"/>
        <v>0</v>
      </c>
      <c r="H209" s="158"/>
      <c r="I209" s="73"/>
      <c r="J209" s="73"/>
    </row>
    <row r="210" spans="1:10" s="2" customFormat="1" ht="20.25" customHeight="1">
      <c r="A210" s="182" t="s">
        <v>48</v>
      </c>
      <c r="B210" s="183"/>
      <c r="C210" s="183"/>
      <c r="D210" s="183"/>
      <c r="E210" s="183"/>
      <c r="F210" s="183"/>
      <c r="G210" s="183"/>
      <c r="H210" s="183"/>
      <c r="I210" s="184"/>
      <c r="J210" s="74"/>
    </row>
    <row r="211" spans="1:10" ht="31.5">
      <c r="A211" s="75" t="s">
        <v>7</v>
      </c>
      <c r="B211" s="139">
        <v>4685</v>
      </c>
      <c r="C211" s="139">
        <v>3218.6134699999998</v>
      </c>
      <c r="D211" s="158">
        <f t="shared" ref="D211" si="112">C211*100/B211</f>
        <v>68.700394236926357</v>
      </c>
      <c r="E211" s="139">
        <v>3218.6134699999998</v>
      </c>
      <c r="F211" s="158">
        <f>E211*100/B211</f>
        <v>68.700394236926357</v>
      </c>
      <c r="G211" s="139">
        <v>3218.6</v>
      </c>
      <c r="H211" s="158">
        <f t="shared" ref="H211" si="113">G211*100/B211</f>
        <v>68.700106723585918</v>
      </c>
      <c r="I211" s="73" t="s">
        <v>130</v>
      </c>
      <c r="J211" s="73" t="s">
        <v>179</v>
      </c>
    </row>
    <row r="212" spans="1:10" ht="31.5" hidden="1">
      <c r="A212" s="75" t="s">
        <v>9</v>
      </c>
      <c r="B212" s="139"/>
      <c r="C212" s="139"/>
      <c r="D212" s="158"/>
      <c r="E212" s="139"/>
      <c r="F212" s="158"/>
      <c r="G212" s="139"/>
      <c r="H212" s="158"/>
      <c r="I212" s="73"/>
      <c r="J212" s="73"/>
    </row>
    <row r="213" spans="1:10" ht="94.5">
      <c r="A213" s="75" t="s">
        <v>5</v>
      </c>
      <c r="B213" s="139">
        <f>720+3965</f>
        <v>4685</v>
      </c>
      <c r="C213" s="139">
        <v>3218.6134699999998</v>
      </c>
      <c r="D213" s="158">
        <f t="shared" ref="D213" si="114">C213*100/B213</f>
        <v>68.700394236926357</v>
      </c>
      <c r="E213" s="139">
        <v>3218.6134699999998</v>
      </c>
      <c r="F213" s="158">
        <f>E213*100/B213</f>
        <v>68.700394236926357</v>
      </c>
      <c r="G213" s="139">
        <v>3218.6</v>
      </c>
      <c r="H213" s="158">
        <f t="shared" ref="H213" si="115">G213*100/B213</f>
        <v>68.700106723585918</v>
      </c>
      <c r="I213" s="73" t="s">
        <v>227</v>
      </c>
      <c r="J213" s="73" t="s">
        <v>228</v>
      </c>
    </row>
    <row r="214" spans="1:10" ht="31.5" hidden="1">
      <c r="A214" s="75" t="s">
        <v>6</v>
      </c>
      <c r="B214" s="139"/>
      <c r="C214" s="139"/>
      <c r="D214" s="158"/>
      <c r="E214" s="139"/>
      <c r="F214" s="158"/>
      <c r="G214" s="139"/>
      <c r="H214" s="158"/>
      <c r="I214" s="73"/>
      <c r="J214" s="73"/>
    </row>
    <row r="215" spans="1:10" s="2" customFormat="1" ht="18.75" customHeight="1">
      <c r="A215" s="182" t="s">
        <v>49</v>
      </c>
      <c r="B215" s="183"/>
      <c r="C215" s="183"/>
      <c r="D215" s="183"/>
      <c r="E215" s="183"/>
      <c r="F215" s="183"/>
      <c r="G215" s="183"/>
      <c r="H215" s="183"/>
      <c r="I215" s="184"/>
      <c r="J215" s="74"/>
    </row>
    <row r="216" spans="1:10" ht="78.75">
      <c r="A216" s="75" t="s">
        <v>7</v>
      </c>
      <c r="B216" s="139">
        <v>40</v>
      </c>
      <c r="C216" s="139">
        <v>0</v>
      </c>
      <c r="D216" s="158">
        <f t="shared" ref="D216" si="116">C216*100/B216</f>
        <v>0</v>
      </c>
      <c r="E216" s="139">
        <v>0</v>
      </c>
      <c r="F216" s="158"/>
      <c r="G216" s="139">
        <v>0</v>
      </c>
      <c r="H216" s="158">
        <f t="shared" ref="H216" si="117">G216*100/B216</f>
        <v>0</v>
      </c>
      <c r="I216" s="73"/>
      <c r="J216" s="73" t="s">
        <v>229</v>
      </c>
    </row>
    <row r="217" spans="1:10" ht="31.5" hidden="1">
      <c r="A217" s="75" t="s">
        <v>9</v>
      </c>
      <c r="B217" s="139"/>
      <c r="C217" s="139"/>
      <c r="D217" s="158"/>
      <c r="E217" s="139"/>
      <c r="F217" s="158"/>
      <c r="G217" s="139"/>
      <c r="H217" s="158"/>
      <c r="I217" s="73"/>
      <c r="J217" s="73"/>
    </row>
    <row r="218" spans="1:10">
      <c r="A218" s="75" t="s">
        <v>5</v>
      </c>
      <c r="B218" s="139">
        <v>40</v>
      </c>
      <c r="C218" s="139">
        <v>0</v>
      </c>
      <c r="D218" s="158">
        <f t="shared" ref="D218" si="118">C218*100/B218</f>
        <v>0</v>
      </c>
      <c r="E218" s="139">
        <v>0</v>
      </c>
      <c r="F218" s="158"/>
      <c r="G218" s="139">
        <v>0</v>
      </c>
      <c r="H218" s="158">
        <f t="shared" ref="H218" si="119">G218*100/B218</f>
        <v>0</v>
      </c>
      <c r="I218" s="73"/>
      <c r="J218" s="73"/>
    </row>
    <row r="219" spans="1:10" ht="31.5" hidden="1">
      <c r="A219" s="75" t="s">
        <v>6</v>
      </c>
      <c r="B219" s="139"/>
      <c r="C219" s="139"/>
      <c r="D219" s="158"/>
      <c r="E219" s="139"/>
      <c r="F219" s="158"/>
      <c r="G219" s="139"/>
      <c r="H219" s="158"/>
      <c r="I219" s="73"/>
      <c r="J219" s="73"/>
    </row>
    <row r="220" spans="1:10" s="2" customFormat="1">
      <c r="A220" s="182" t="s">
        <v>22</v>
      </c>
      <c r="B220" s="183"/>
      <c r="C220" s="183"/>
      <c r="D220" s="183"/>
      <c r="E220" s="183"/>
      <c r="F220" s="183"/>
      <c r="G220" s="183"/>
      <c r="H220" s="183"/>
      <c r="I220" s="184"/>
      <c r="J220" s="74"/>
    </row>
    <row r="221" spans="1:10" ht="31.5">
      <c r="A221" s="75" t="s">
        <v>7</v>
      </c>
      <c r="B221" s="139">
        <v>8623.0280000000002</v>
      </c>
      <c r="C221" s="139">
        <v>5967.87014</v>
      </c>
      <c r="D221" s="158">
        <f t="shared" ref="D221" si="120">C221*100/B221</f>
        <v>69.208520951109051</v>
      </c>
      <c r="E221" s="139">
        <v>5962.3735200000001</v>
      </c>
      <c r="F221" s="158">
        <f>E221*100/B221</f>
        <v>69.144777449406391</v>
      </c>
      <c r="G221" s="139">
        <v>5849.6</v>
      </c>
      <c r="H221" s="158">
        <f t="shared" ref="H221" si="121">G221*100/B221</f>
        <v>67.836959360447395</v>
      </c>
      <c r="I221" s="73" t="s">
        <v>131</v>
      </c>
      <c r="J221" s="73" t="s">
        <v>120</v>
      </c>
    </row>
    <row r="222" spans="1:10" ht="31.5" hidden="1">
      <c r="A222" s="75" t="s">
        <v>9</v>
      </c>
      <c r="B222" s="139"/>
      <c r="C222" s="139"/>
      <c r="D222" s="158"/>
      <c r="E222" s="139"/>
      <c r="F222" s="158"/>
      <c r="G222" s="139"/>
      <c r="H222" s="158"/>
      <c r="I222" s="73"/>
      <c r="J222" s="73"/>
    </row>
    <row r="223" spans="1:10" hidden="1">
      <c r="A223" s="75" t="s">
        <v>5</v>
      </c>
      <c r="B223" s="139"/>
      <c r="C223" s="139"/>
      <c r="D223" s="158"/>
      <c r="E223" s="139"/>
      <c r="F223" s="158"/>
      <c r="G223" s="139"/>
      <c r="H223" s="158"/>
      <c r="I223" s="73"/>
      <c r="J223" s="73"/>
    </row>
    <row r="224" spans="1:10" ht="31.5" hidden="1">
      <c r="A224" s="75" t="s">
        <v>6</v>
      </c>
      <c r="B224" s="139"/>
      <c r="C224" s="139"/>
      <c r="D224" s="158"/>
      <c r="E224" s="139"/>
      <c r="F224" s="158"/>
      <c r="G224" s="139"/>
      <c r="H224" s="158"/>
      <c r="I224" s="73"/>
      <c r="J224" s="73"/>
    </row>
    <row r="225" spans="1:10" ht="26.25" customHeight="1">
      <c r="A225" s="185" t="s">
        <v>50</v>
      </c>
      <c r="B225" s="186"/>
      <c r="C225" s="186"/>
      <c r="D225" s="186"/>
      <c r="E225" s="186"/>
      <c r="F225" s="186"/>
      <c r="G225" s="186"/>
      <c r="H225" s="186"/>
      <c r="I225" s="186"/>
      <c r="J225" s="187"/>
    </row>
    <row r="226" spans="1:10" ht="47.25">
      <c r="A226" s="75" t="s">
        <v>7</v>
      </c>
      <c r="B226" s="139">
        <v>106</v>
      </c>
      <c r="C226" s="139">
        <v>0</v>
      </c>
      <c r="D226" s="158">
        <f t="shared" ref="D226" si="122">C226*100/B226</f>
        <v>0</v>
      </c>
      <c r="E226" s="139">
        <v>0</v>
      </c>
      <c r="F226" s="158">
        <f>E226*100/B226</f>
        <v>0</v>
      </c>
      <c r="G226" s="139">
        <v>0</v>
      </c>
      <c r="H226" s="158">
        <f t="shared" ref="H226" si="123">G226*100/B226</f>
        <v>0</v>
      </c>
      <c r="I226" s="73"/>
      <c r="J226" s="73" t="s">
        <v>200</v>
      </c>
    </row>
    <row r="227" spans="1:10" ht="31.5">
      <c r="A227" s="75" t="s">
        <v>9</v>
      </c>
      <c r="B227" s="139"/>
      <c r="C227" s="139"/>
      <c r="D227" s="158"/>
      <c r="E227" s="139"/>
      <c r="F227" s="158"/>
      <c r="G227" s="139"/>
      <c r="H227" s="158"/>
      <c r="I227" s="73"/>
      <c r="J227" s="73"/>
    </row>
    <row r="228" spans="1:10">
      <c r="A228" s="75" t="s">
        <v>5</v>
      </c>
      <c r="B228" s="139">
        <v>56</v>
      </c>
      <c r="C228" s="139">
        <v>0</v>
      </c>
      <c r="D228" s="158">
        <f t="shared" ref="D228" si="124">C228*100/B228</f>
        <v>0</v>
      </c>
      <c r="E228" s="139">
        <v>0</v>
      </c>
      <c r="F228" s="158">
        <f>E228*100/B228</f>
        <v>0</v>
      </c>
      <c r="G228" s="139">
        <v>0</v>
      </c>
      <c r="H228" s="158">
        <f t="shared" ref="H228" si="125">G228*100/B228</f>
        <v>0</v>
      </c>
      <c r="I228" s="73"/>
      <c r="J228" s="73"/>
    </row>
    <row r="229" spans="1:10" ht="31.5">
      <c r="A229" s="75" t="s">
        <v>6</v>
      </c>
      <c r="B229" s="139"/>
      <c r="C229" s="139"/>
      <c r="D229" s="158"/>
      <c r="E229" s="139"/>
      <c r="F229" s="158"/>
      <c r="G229" s="139"/>
      <c r="H229" s="158"/>
      <c r="I229" s="73"/>
      <c r="J229" s="73"/>
    </row>
    <row r="230" spans="1:10" ht="26.25" customHeight="1">
      <c r="A230" s="185" t="s">
        <v>51</v>
      </c>
      <c r="B230" s="186"/>
      <c r="C230" s="186"/>
      <c r="D230" s="186"/>
      <c r="E230" s="186"/>
      <c r="F230" s="186"/>
      <c r="G230" s="186"/>
      <c r="H230" s="186"/>
      <c r="I230" s="186"/>
      <c r="J230" s="187"/>
    </row>
    <row r="231" spans="1:10" ht="70.5" customHeight="1">
      <c r="A231" s="75" t="s">
        <v>7</v>
      </c>
      <c r="B231" s="139">
        <v>14549.6</v>
      </c>
      <c r="C231" s="139">
        <v>9296.6411399999997</v>
      </c>
      <c r="D231" s="158">
        <f t="shared" ref="D231" si="126">C231*100/B231</f>
        <v>63.896197421234945</v>
      </c>
      <c r="E231" s="139">
        <v>9294.5608400000001</v>
      </c>
      <c r="F231" s="158">
        <f>E231*100/B231</f>
        <v>63.88189943366141</v>
      </c>
      <c r="G231" s="139">
        <v>10186.9</v>
      </c>
      <c r="H231" s="158">
        <f t="shared" ref="H231" si="127">G231*100/B231</f>
        <v>70.014983229779517</v>
      </c>
      <c r="I231" s="73" t="s">
        <v>161</v>
      </c>
      <c r="J231" s="73" t="s">
        <v>243</v>
      </c>
    </row>
    <row r="232" spans="1:10" ht="31.5">
      <c r="A232" s="75" t="s">
        <v>9</v>
      </c>
      <c r="B232" s="139"/>
      <c r="C232" s="139"/>
      <c r="D232" s="158"/>
      <c r="E232" s="139"/>
      <c r="F232" s="158"/>
      <c r="G232" s="139"/>
      <c r="H232" s="158"/>
      <c r="I232" s="73"/>
      <c r="J232" s="73"/>
    </row>
    <row r="233" spans="1:10">
      <c r="A233" s="75" t="s">
        <v>5</v>
      </c>
      <c r="B233" s="139"/>
      <c r="C233" s="139"/>
      <c r="D233" s="158"/>
      <c r="E233" s="139"/>
      <c r="F233" s="158"/>
      <c r="G233" s="139"/>
      <c r="H233" s="158"/>
      <c r="I233" s="73"/>
      <c r="J233" s="73"/>
    </row>
    <row r="234" spans="1:10" ht="31.5">
      <c r="A234" s="75" t="s">
        <v>6</v>
      </c>
      <c r="B234" s="139"/>
      <c r="C234" s="139"/>
      <c r="D234" s="158"/>
      <c r="E234" s="139"/>
      <c r="F234" s="158"/>
      <c r="G234" s="139"/>
      <c r="H234" s="158"/>
      <c r="I234" s="73"/>
      <c r="J234" s="73"/>
    </row>
    <row r="235" spans="1:10" ht="25.5" customHeight="1">
      <c r="A235" s="185" t="s">
        <v>52</v>
      </c>
      <c r="B235" s="186"/>
      <c r="C235" s="186"/>
      <c r="D235" s="186"/>
      <c r="E235" s="186"/>
      <c r="F235" s="186"/>
      <c r="G235" s="186"/>
      <c r="H235" s="186"/>
      <c r="I235" s="186"/>
      <c r="J235" s="187"/>
    </row>
    <row r="236" spans="1:10" ht="119.25" customHeight="1">
      <c r="A236" s="75" t="s">
        <v>7</v>
      </c>
      <c r="B236" s="139">
        <v>23.5</v>
      </c>
      <c r="C236" s="139">
        <v>0</v>
      </c>
      <c r="D236" s="158">
        <f t="shared" ref="D236" si="128">C236*100/B236</f>
        <v>0</v>
      </c>
      <c r="E236" s="139">
        <v>0</v>
      </c>
      <c r="F236" s="158">
        <f>E236*100/B236</f>
        <v>0</v>
      </c>
      <c r="G236" s="139">
        <v>0</v>
      </c>
      <c r="H236" s="158">
        <f t="shared" ref="H236" si="129">G236*100/B236</f>
        <v>0</v>
      </c>
      <c r="J236" s="73" t="s">
        <v>236</v>
      </c>
    </row>
    <row r="237" spans="1:10" ht="36" customHeight="1">
      <c r="A237" s="75" t="s">
        <v>9</v>
      </c>
      <c r="B237" s="139"/>
      <c r="C237" s="139"/>
      <c r="D237" s="158"/>
      <c r="E237" s="139"/>
      <c r="F237" s="158"/>
      <c r="G237" s="139"/>
      <c r="H237" s="158"/>
      <c r="I237" s="73"/>
      <c r="J237" s="73"/>
    </row>
    <row r="238" spans="1:10" ht="23.25" customHeight="1">
      <c r="A238" s="75" t="s">
        <v>5</v>
      </c>
      <c r="B238" s="139">
        <v>23.5</v>
      </c>
      <c r="C238" s="139">
        <v>0</v>
      </c>
      <c r="D238" s="158">
        <f t="shared" ref="D238" si="130">C238*100/B238</f>
        <v>0</v>
      </c>
      <c r="E238" s="139">
        <v>0</v>
      </c>
      <c r="F238" s="158">
        <f>E238*100/B238</f>
        <v>0</v>
      </c>
      <c r="G238" s="139">
        <v>0</v>
      </c>
      <c r="H238" s="158">
        <f t="shared" ref="H238" si="131">G238*100/B238</f>
        <v>0</v>
      </c>
      <c r="I238" s="73"/>
      <c r="J238" s="73"/>
    </row>
    <row r="239" spans="1:10" ht="31.5">
      <c r="A239" s="75" t="s">
        <v>6</v>
      </c>
      <c r="B239" s="139"/>
      <c r="C239" s="139"/>
      <c r="D239" s="158"/>
      <c r="E239" s="139"/>
      <c r="F239" s="158"/>
      <c r="G239" s="139"/>
      <c r="H239" s="158"/>
      <c r="I239" s="73"/>
      <c r="J239" s="73"/>
    </row>
    <row r="240" spans="1:10" ht="31.5" customHeight="1">
      <c r="A240" s="185" t="s">
        <v>53</v>
      </c>
      <c r="B240" s="186"/>
      <c r="C240" s="186"/>
      <c r="D240" s="186"/>
      <c r="E240" s="186"/>
      <c r="F240" s="186"/>
      <c r="G240" s="186"/>
      <c r="H240" s="186"/>
      <c r="I240" s="186"/>
      <c r="J240" s="187"/>
    </row>
    <row r="241" spans="1:11" ht="141.75">
      <c r="A241" s="75" t="s">
        <v>7</v>
      </c>
      <c r="B241" s="139">
        <v>104976.07234</v>
      </c>
      <c r="C241" s="139">
        <v>85776.89099</v>
      </c>
      <c r="D241" s="158">
        <f t="shared" ref="D241" si="132">C241*100/B241</f>
        <v>81.710897615013579</v>
      </c>
      <c r="E241" s="139">
        <v>85752.826289999997</v>
      </c>
      <c r="F241" s="158">
        <f>E241*100/B241</f>
        <v>81.687973629134163</v>
      </c>
      <c r="G241" s="139">
        <v>85965.4</v>
      </c>
      <c r="H241" s="158">
        <f t="shared" ref="H241" si="133">G241*100/B241</f>
        <v>81.890470927100793</v>
      </c>
      <c r="I241" s="73" t="s">
        <v>285</v>
      </c>
      <c r="J241" s="73"/>
    </row>
    <row r="242" spans="1:11" ht="31.5">
      <c r="A242" s="75" t="s">
        <v>9</v>
      </c>
      <c r="B242" s="139"/>
      <c r="C242" s="139"/>
      <c r="D242" s="158"/>
      <c r="E242" s="139"/>
      <c r="F242" s="158"/>
      <c r="G242" s="139"/>
      <c r="H242" s="158"/>
      <c r="I242" s="73"/>
      <c r="J242" s="73"/>
    </row>
    <row r="243" spans="1:11" ht="180.75" customHeight="1">
      <c r="A243" s="75" t="s">
        <v>5</v>
      </c>
      <c r="B243" s="139">
        <f>87214+6</f>
        <v>87220</v>
      </c>
      <c r="C243" s="139">
        <v>73036.2</v>
      </c>
      <c r="D243" s="158">
        <f t="shared" ref="D243" si="134">C243*100/B243</f>
        <v>83.737904150424214</v>
      </c>
      <c r="E243" s="139">
        <v>73015.741150000002</v>
      </c>
      <c r="F243" s="158">
        <f>E243*100/B243</f>
        <v>83.7144475464343</v>
      </c>
      <c r="G243" s="139">
        <f>60910+11092+331.2+331.1+381+2</f>
        <v>73047.3</v>
      </c>
      <c r="H243" s="158">
        <f t="shared" ref="H243" si="135">G243*100/B243</f>
        <v>83.750630589314383</v>
      </c>
      <c r="I243" s="73" t="s">
        <v>284</v>
      </c>
      <c r="J243" s="73"/>
    </row>
    <row r="244" spans="1:11" ht="31.5">
      <c r="A244" s="75" t="s">
        <v>6</v>
      </c>
      <c r="B244" s="139"/>
      <c r="C244" s="139"/>
      <c r="D244" s="158"/>
      <c r="E244" s="139"/>
      <c r="F244" s="158"/>
      <c r="G244" s="139"/>
      <c r="H244" s="158"/>
      <c r="I244" s="73"/>
      <c r="J244" s="73"/>
    </row>
    <row r="246" spans="1:11">
      <c r="A246" s="181" t="s">
        <v>119</v>
      </c>
      <c r="B246" s="181"/>
      <c r="C246" s="181"/>
      <c r="D246" s="181"/>
      <c r="E246" s="181"/>
      <c r="F246" s="161"/>
    </row>
    <row r="248" spans="1:11" hidden="1"/>
    <row r="249" spans="1:11" ht="17.25" customHeight="1"/>
    <row r="250" spans="1:11" ht="20.25">
      <c r="A250" s="178" t="s">
        <v>113</v>
      </c>
      <c r="B250" s="178"/>
      <c r="C250" s="112"/>
      <c r="D250" s="159"/>
      <c r="E250" s="112"/>
      <c r="F250" s="159"/>
      <c r="G250" s="112"/>
      <c r="H250" s="159"/>
      <c r="I250" s="112"/>
      <c r="J250" s="111"/>
      <c r="K250" s="111"/>
    </row>
    <row r="251" spans="1:11" ht="20.25">
      <c r="A251" s="147" t="s">
        <v>114</v>
      </c>
      <c r="B251" s="141"/>
      <c r="C251" s="113"/>
      <c r="D251" s="159"/>
      <c r="E251" s="112"/>
      <c r="F251" s="159"/>
      <c r="G251" s="112"/>
      <c r="H251" s="159"/>
      <c r="I251" s="112"/>
      <c r="J251" s="114"/>
      <c r="K251" s="114"/>
    </row>
    <row r="252" spans="1:11" ht="20.25">
      <c r="A252" s="69" t="s">
        <v>115</v>
      </c>
      <c r="B252" s="141"/>
      <c r="C252" s="115"/>
      <c r="D252" s="163"/>
      <c r="E252" s="115"/>
      <c r="F252" s="163"/>
      <c r="G252" s="70"/>
      <c r="H252" s="163"/>
      <c r="I252" s="70" t="s">
        <v>116</v>
      </c>
      <c r="J252" s="116"/>
      <c r="K252" s="107"/>
    </row>
    <row r="253" spans="1:11" ht="18.75">
      <c r="A253" s="20"/>
      <c r="B253" s="142"/>
      <c r="C253" s="116"/>
      <c r="D253" s="164"/>
      <c r="E253" s="116"/>
      <c r="F253" s="164"/>
      <c r="G253" s="107"/>
      <c r="H253" s="165"/>
      <c r="I253" s="117"/>
      <c r="J253" s="116"/>
      <c r="K253" s="116"/>
    </row>
    <row r="254" spans="1:11" ht="27.75" customHeight="1">
      <c r="A254" s="3"/>
      <c r="B254" s="143"/>
      <c r="C254" s="107"/>
      <c r="D254" s="165"/>
      <c r="E254" s="107"/>
      <c r="F254" s="165"/>
      <c r="G254" s="107"/>
      <c r="H254" s="165"/>
      <c r="I254" s="77"/>
      <c r="J254" s="107"/>
      <c r="K254" s="107"/>
    </row>
    <row r="255" spans="1:11" ht="16.5">
      <c r="A255" s="72" t="s">
        <v>117</v>
      </c>
      <c r="B255" s="144"/>
      <c r="C255" s="107"/>
      <c r="D255" s="165"/>
      <c r="E255" s="107"/>
      <c r="F255" s="165"/>
      <c r="G255" s="107"/>
      <c r="H255" s="165"/>
      <c r="I255" s="77"/>
      <c r="J255" s="107"/>
      <c r="K255" s="107"/>
    </row>
    <row r="256" spans="1:11" ht="16.5">
      <c r="A256" s="179" t="s">
        <v>118</v>
      </c>
      <c r="B256" s="179"/>
      <c r="C256" s="107"/>
      <c r="D256" s="165"/>
      <c r="E256" s="107"/>
      <c r="F256" s="165"/>
      <c r="G256" s="107"/>
      <c r="H256" s="165"/>
      <c r="I256" s="77"/>
      <c r="J256" s="107"/>
      <c r="K256" s="107"/>
    </row>
  </sheetData>
  <sheetProtection password="CF36" sheet="1" objects="1" scenarios="1" selectLockedCells="1" selectUnlockedCells="1"/>
  <mergeCells count="54">
    <mergeCell ref="J23:J24"/>
    <mergeCell ref="A230:J230"/>
    <mergeCell ref="A235:J235"/>
    <mergeCell ref="A240:J240"/>
    <mergeCell ref="A200:J200"/>
    <mergeCell ref="A205:J205"/>
    <mergeCell ref="A210:I210"/>
    <mergeCell ref="A215:I215"/>
    <mergeCell ref="A220:I220"/>
    <mergeCell ref="A225:J225"/>
    <mergeCell ref="A130:I130"/>
    <mergeCell ref="A195:I195"/>
    <mergeCell ref="A140:I140"/>
    <mergeCell ref="A145:I145"/>
    <mergeCell ref="A150:J150"/>
    <mergeCell ref="A155:J155"/>
    <mergeCell ref="A185:I185"/>
    <mergeCell ref="A190:I190"/>
    <mergeCell ref="A105:I105"/>
    <mergeCell ref="A110:I110"/>
    <mergeCell ref="A115:J115"/>
    <mergeCell ref="A120:J120"/>
    <mergeCell ref="A125:J125"/>
    <mergeCell ref="A160:I160"/>
    <mergeCell ref="A165:I165"/>
    <mergeCell ref="A170:J170"/>
    <mergeCell ref="A175:J175"/>
    <mergeCell ref="A180:I180"/>
    <mergeCell ref="A55:J55"/>
    <mergeCell ref="A60:I60"/>
    <mergeCell ref="A65:I65"/>
    <mergeCell ref="A70:I70"/>
    <mergeCell ref="A135:I135"/>
    <mergeCell ref="A80:I80"/>
    <mergeCell ref="A85:J85"/>
    <mergeCell ref="A90:J90"/>
    <mergeCell ref="A95:I95"/>
    <mergeCell ref="A100:I100"/>
    <mergeCell ref="A250:B250"/>
    <mergeCell ref="A256:B256"/>
    <mergeCell ref="A2:J2"/>
    <mergeCell ref="A1:J1"/>
    <mergeCell ref="A3:J3"/>
    <mergeCell ref="A246:E246"/>
    <mergeCell ref="A75:I75"/>
    <mergeCell ref="A30:J30"/>
    <mergeCell ref="A25:J25"/>
    <mergeCell ref="A10:J10"/>
    <mergeCell ref="A35:I35"/>
    <mergeCell ref="A40:I40"/>
    <mergeCell ref="A45:I45"/>
    <mergeCell ref="A20:I20"/>
    <mergeCell ref="A15:I15"/>
    <mergeCell ref="A50:J50"/>
  </mergeCells>
  <pageMargins left="0.70866141732283472" right="0.70866141732283472" top="0.74803149606299213" bottom="0.74803149606299213" header="0.31496062992125984" footer="0.31496062992125984"/>
  <pageSetup paperSize="9" scale="58" fitToHeight="0" orientation="landscape" horizontalDpi="180" verticalDpi="180" r:id="rId1"/>
  <rowBreaks count="8" manualBreakCount="8">
    <brk id="29" max="16383" man="1"/>
    <brk id="37" max="9" man="1"/>
    <brk id="52" max="9" man="1"/>
    <brk id="76" max="16383" man="1"/>
    <brk id="103" max="16383" man="1"/>
    <brk id="121" max="9" man="1"/>
    <brk id="158" max="9" man="1"/>
    <brk id="20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6"/>
  <sheetViews>
    <sheetView tabSelected="1" zoomScale="80" zoomScaleNormal="80" zoomScaleSheetLayoutView="90" workbookViewId="0">
      <selection activeCell="L63" sqref="L63"/>
    </sheetView>
  </sheetViews>
  <sheetFormatPr defaultColWidth="9.140625" defaultRowHeight="16.5"/>
  <cols>
    <col min="1" max="1" width="6" style="3" customWidth="1"/>
    <col min="2" max="2" width="40.28515625" style="3" customWidth="1"/>
    <col min="3" max="5" width="16.85546875" style="107" bestFit="1" customWidth="1"/>
    <col min="6" max="6" width="18.85546875" style="77" bestFit="1" customWidth="1"/>
    <col min="7" max="8" width="16.85546875" style="107" bestFit="1" customWidth="1"/>
    <col min="9" max="9" width="17.28515625" style="107" customWidth="1"/>
    <col min="10" max="10" width="16.85546875" style="77" bestFit="1" customWidth="1"/>
    <col min="11" max="11" width="13.42578125" style="26" customWidth="1"/>
    <col min="12" max="12" width="123.7109375" style="3" customWidth="1"/>
    <col min="13" max="13" width="7.42578125" style="3" hidden="1" customWidth="1"/>
    <col min="14" max="14" width="10.140625" style="3" hidden="1" customWidth="1"/>
    <col min="15" max="15" width="9.140625" style="3" hidden="1" customWidth="1"/>
    <col min="16" max="16" width="9.140625" style="3"/>
    <col min="17" max="17" width="17.42578125" style="3" bestFit="1" customWidth="1"/>
    <col min="18" max="16384" width="9.140625" style="3"/>
  </cols>
  <sheetData>
    <row r="1" spans="1:12" ht="33.75" customHeight="1">
      <c r="A1" s="180" t="s">
        <v>138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2" ht="34.5" customHeight="1">
      <c r="A2" s="180" t="s">
        <v>204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12" ht="20.25" customHeight="1">
      <c r="A3" s="4"/>
      <c r="B3" s="4"/>
      <c r="C3" s="78"/>
      <c r="D3" s="78"/>
      <c r="E3" s="78"/>
      <c r="F3" s="79"/>
      <c r="G3" s="78"/>
      <c r="H3" s="78"/>
      <c r="I3" s="78"/>
      <c r="J3" s="79"/>
      <c r="K3" s="5"/>
      <c r="L3" s="6" t="s">
        <v>55</v>
      </c>
    </row>
    <row r="4" spans="1:12" s="7" customFormat="1" ht="31.5" customHeight="1">
      <c r="A4" s="197" t="s">
        <v>56</v>
      </c>
      <c r="B4" s="197" t="s">
        <v>57</v>
      </c>
      <c r="C4" s="199" t="s">
        <v>58</v>
      </c>
      <c r="D4" s="200"/>
      <c r="E4" s="200"/>
      <c r="F4" s="201"/>
      <c r="G4" s="199" t="s">
        <v>8</v>
      </c>
      <c r="H4" s="200"/>
      <c r="I4" s="200"/>
      <c r="J4" s="201"/>
      <c r="K4" s="202" t="s">
        <v>59</v>
      </c>
      <c r="L4" s="197" t="s">
        <v>60</v>
      </c>
    </row>
    <row r="5" spans="1:12" s="7" customFormat="1" ht="32.25" customHeight="1">
      <c r="A5" s="198"/>
      <c r="B5" s="198"/>
      <c r="C5" s="80" t="s">
        <v>61</v>
      </c>
      <c r="D5" s="80" t="s">
        <v>62</v>
      </c>
      <c r="E5" s="80" t="s">
        <v>63</v>
      </c>
      <c r="F5" s="80" t="s">
        <v>64</v>
      </c>
      <c r="G5" s="80" t="s">
        <v>61</v>
      </c>
      <c r="H5" s="80" t="s">
        <v>62</v>
      </c>
      <c r="I5" s="80" t="s">
        <v>63</v>
      </c>
      <c r="J5" s="80" t="s">
        <v>64</v>
      </c>
      <c r="K5" s="203"/>
      <c r="L5" s="198"/>
    </row>
    <row r="6" spans="1:12" s="169" customFormat="1" ht="18.75" customHeight="1">
      <c r="A6" s="16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</row>
    <row r="7" spans="1:12" ht="87.75" customHeight="1">
      <c r="A7" s="17" t="s">
        <v>65</v>
      </c>
      <c r="B7" s="9" t="s">
        <v>66</v>
      </c>
      <c r="C7" s="81">
        <f>C8+C9</f>
        <v>8885.0552800000005</v>
      </c>
      <c r="D7" s="81">
        <f>D8+D9</f>
        <v>1049.45984</v>
      </c>
      <c r="E7" s="81">
        <f>E8+E9</f>
        <v>2571.3807499999998</v>
      </c>
      <c r="F7" s="81">
        <f>E7+D7+C7</f>
        <v>12505.89587</v>
      </c>
      <c r="G7" s="81">
        <f>G8+G9</f>
        <v>6080.9789200000005</v>
      </c>
      <c r="H7" s="81">
        <f>H8+H9</f>
        <v>822.78854000000001</v>
      </c>
      <c r="I7" s="81">
        <f>I8+I9</f>
        <v>2571.3807499999998</v>
      </c>
      <c r="J7" s="81">
        <f>J8+J9</f>
        <v>9475.1482099999994</v>
      </c>
      <c r="K7" s="10">
        <f>J7/F7*100</f>
        <v>75.76544942077787</v>
      </c>
      <c r="L7" s="11"/>
    </row>
    <row r="8" spans="1:12" ht="187.5" customHeight="1">
      <c r="A8" s="130" t="s">
        <v>67</v>
      </c>
      <c r="B8" s="12" t="s">
        <v>10</v>
      </c>
      <c r="C8" s="82">
        <v>8132.7</v>
      </c>
      <c r="D8" s="82">
        <v>795</v>
      </c>
      <c r="E8" s="83"/>
      <c r="F8" s="84">
        <f>E8+D8+C8</f>
        <v>8927.7000000000007</v>
      </c>
      <c r="G8" s="82">
        <v>5430.5636400000003</v>
      </c>
      <c r="H8" s="82">
        <v>568.32870000000003</v>
      </c>
      <c r="I8" s="82"/>
      <c r="J8" s="81">
        <f>G8+H8+I8</f>
        <v>5998.8923400000003</v>
      </c>
      <c r="K8" s="10">
        <f>J8/F8*100</f>
        <v>67.19415235727007</v>
      </c>
      <c r="L8" s="13" t="s">
        <v>231</v>
      </c>
    </row>
    <row r="9" spans="1:12" ht="117.75" customHeight="1">
      <c r="A9" s="129" t="s">
        <v>68</v>
      </c>
      <c r="B9" s="14" t="s">
        <v>11</v>
      </c>
      <c r="C9" s="82">
        <v>752.35527999999999</v>
      </c>
      <c r="D9" s="85">
        <v>254.45984000000001</v>
      </c>
      <c r="E9" s="85">
        <v>2571.3807499999998</v>
      </c>
      <c r="F9" s="84">
        <f>E9+D9+C9</f>
        <v>3578.1958699999996</v>
      </c>
      <c r="G9" s="82">
        <v>650.41528000000005</v>
      </c>
      <c r="H9" s="82">
        <v>254.45984000000001</v>
      </c>
      <c r="I9" s="82">
        <v>2571.3807499999998</v>
      </c>
      <c r="J9" s="81">
        <f>G9+H9+I9</f>
        <v>3476.25587</v>
      </c>
      <c r="K9" s="10">
        <f>J9/F9*100</f>
        <v>97.151078261123828</v>
      </c>
      <c r="L9" s="13" t="s">
        <v>218</v>
      </c>
    </row>
    <row r="10" spans="1:12" ht="85.5" customHeight="1">
      <c r="A10" s="28" t="s">
        <v>69</v>
      </c>
      <c r="B10" s="16" t="s">
        <v>12</v>
      </c>
      <c r="C10" s="76">
        <v>100</v>
      </c>
      <c r="D10" s="76"/>
      <c r="E10" s="76"/>
      <c r="F10" s="76">
        <f>E10+D10+C10</f>
        <v>100</v>
      </c>
      <c r="G10" s="76">
        <v>39.744</v>
      </c>
      <c r="H10" s="76"/>
      <c r="I10" s="76"/>
      <c r="J10" s="76">
        <f>SUM(G10:I10)</f>
        <v>39.744</v>
      </c>
      <c r="K10" s="17">
        <f>J10*100/F10</f>
        <v>39.744</v>
      </c>
      <c r="L10" s="11" t="s">
        <v>234</v>
      </c>
    </row>
    <row r="11" spans="1:12" ht="66">
      <c r="A11" s="28" t="s">
        <v>71</v>
      </c>
      <c r="B11" s="27" t="s">
        <v>78</v>
      </c>
      <c r="C11" s="76">
        <f t="shared" ref="C11:J11" si="0">C12+C31+C34</f>
        <v>244903.05566000001</v>
      </c>
      <c r="D11" s="77">
        <f t="shared" si="0"/>
        <v>508819.22738</v>
      </c>
      <c r="E11" s="76">
        <f t="shared" si="0"/>
        <v>147707.69</v>
      </c>
      <c r="F11" s="76">
        <f t="shared" si="0"/>
        <v>901429.97303999995</v>
      </c>
      <c r="G11" s="76">
        <f t="shared" si="0"/>
        <v>170868.7139</v>
      </c>
      <c r="H11" s="76">
        <f t="shared" si="0"/>
        <v>355658.54054999998</v>
      </c>
      <c r="I11" s="76">
        <f t="shared" si="0"/>
        <v>19081.462009999999</v>
      </c>
      <c r="J11" s="76">
        <f t="shared" si="0"/>
        <v>545608.71646000003</v>
      </c>
      <c r="K11" s="28">
        <f>J11*100/F11</f>
        <v>60.527021818453477</v>
      </c>
      <c r="L11" s="13"/>
    </row>
    <row r="12" spans="1:12" ht="105.75" customHeight="1">
      <c r="A12" s="130" t="s">
        <v>164</v>
      </c>
      <c r="B12" s="13" t="s">
        <v>80</v>
      </c>
      <c r="C12" s="91">
        <v>185168.32866</v>
      </c>
      <c r="D12" s="91">
        <v>508819.22738</v>
      </c>
      <c r="E12" s="91">
        <v>147707.69</v>
      </c>
      <c r="F12" s="92">
        <f>E12+D12+C12</f>
        <v>841695.24604</v>
      </c>
      <c r="G12" s="91">
        <v>129497.93862</v>
      </c>
      <c r="H12" s="91">
        <v>355658.54054999998</v>
      </c>
      <c r="I12" s="91">
        <v>19081.462009999999</v>
      </c>
      <c r="J12" s="92">
        <f>G12+H12+I12</f>
        <v>504237.94117999997</v>
      </c>
      <c r="K12" s="10">
        <f>J12*100/F12</f>
        <v>59.90742416003107</v>
      </c>
      <c r="L12" s="13" t="s">
        <v>245</v>
      </c>
    </row>
    <row r="13" spans="1:12" ht="68.25" customHeight="1">
      <c r="A13" s="134"/>
      <c r="B13" s="29"/>
      <c r="C13" s="93"/>
      <c r="D13" s="93"/>
      <c r="E13" s="93"/>
      <c r="F13" s="94"/>
      <c r="G13" s="93"/>
      <c r="H13" s="93"/>
      <c r="I13" s="93"/>
      <c r="J13" s="94"/>
      <c r="K13" s="30"/>
      <c r="L13" s="29" t="s">
        <v>246</v>
      </c>
    </row>
    <row r="14" spans="1:12" ht="41.25" customHeight="1">
      <c r="A14" s="134"/>
      <c r="B14" s="29"/>
      <c r="C14" s="93"/>
      <c r="D14" s="93"/>
      <c r="E14" s="93"/>
      <c r="F14" s="94"/>
      <c r="G14" s="93"/>
      <c r="H14" s="93"/>
      <c r="I14" s="93"/>
      <c r="J14" s="94"/>
      <c r="K14" s="30"/>
      <c r="L14" s="29" t="s">
        <v>247</v>
      </c>
    </row>
    <row r="15" spans="1:12" ht="325.5" customHeight="1">
      <c r="A15" s="131"/>
      <c r="B15" s="29"/>
      <c r="C15" s="93"/>
      <c r="D15" s="93"/>
      <c r="E15" s="93"/>
      <c r="F15" s="94"/>
      <c r="G15" s="93"/>
      <c r="H15" s="93"/>
      <c r="I15" s="93"/>
      <c r="J15" s="94"/>
      <c r="K15" s="30"/>
      <c r="L15" s="29" t="s">
        <v>248</v>
      </c>
    </row>
    <row r="16" spans="1:12" ht="69.75" customHeight="1">
      <c r="A16" s="131"/>
      <c r="B16" s="29"/>
      <c r="C16" s="93"/>
      <c r="D16" s="93"/>
      <c r="E16" s="93"/>
      <c r="F16" s="94"/>
      <c r="G16" s="93"/>
      <c r="H16" s="93"/>
      <c r="I16" s="93"/>
      <c r="J16" s="94"/>
      <c r="K16" s="30"/>
      <c r="L16" s="29" t="s">
        <v>249</v>
      </c>
    </row>
    <row r="17" spans="1:12" ht="37.5" customHeight="1">
      <c r="A17" s="131"/>
      <c r="B17" s="29"/>
      <c r="C17" s="93"/>
      <c r="D17" s="93"/>
      <c r="E17" s="93"/>
      <c r="F17" s="94"/>
      <c r="G17" s="93"/>
      <c r="H17" s="93"/>
      <c r="I17" s="93"/>
      <c r="J17" s="94"/>
      <c r="K17" s="30"/>
      <c r="L17" s="29" t="s">
        <v>292</v>
      </c>
    </row>
    <row r="18" spans="1:12" ht="54.75" customHeight="1">
      <c r="A18" s="131"/>
      <c r="B18" s="29"/>
      <c r="C18" s="93"/>
      <c r="D18" s="93"/>
      <c r="E18" s="93"/>
      <c r="F18" s="94"/>
      <c r="G18" s="93"/>
      <c r="H18" s="93"/>
      <c r="I18" s="93"/>
      <c r="J18" s="94"/>
      <c r="K18" s="30"/>
      <c r="L18" s="29" t="s">
        <v>293</v>
      </c>
    </row>
    <row r="19" spans="1:12" ht="105" customHeight="1">
      <c r="A19" s="131"/>
      <c r="B19" s="29"/>
      <c r="C19" s="93"/>
      <c r="D19" s="93"/>
      <c r="E19" s="93"/>
      <c r="F19" s="94"/>
      <c r="G19" s="93"/>
      <c r="H19" s="93"/>
      <c r="I19" s="93"/>
      <c r="J19" s="94"/>
      <c r="K19" s="30"/>
      <c r="L19" s="29" t="s">
        <v>250</v>
      </c>
    </row>
    <row r="20" spans="1:12" ht="37.5" customHeight="1">
      <c r="A20" s="131"/>
      <c r="B20" s="29"/>
      <c r="C20" s="93"/>
      <c r="D20" s="93"/>
      <c r="E20" s="93"/>
      <c r="F20" s="94"/>
      <c r="G20" s="93"/>
      <c r="H20" s="93"/>
      <c r="I20" s="93"/>
      <c r="J20" s="94"/>
      <c r="K20" s="30"/>
      <c r="L20" s="174" t="s">
        <v>251</v>
      </c>
    </row>
    <row r="21" spans="1:12" ht="141.75" customHeight="1">
      <c r="A21" s="131"/>
      <c r="B21" s="29"/>
      <c r="C21" s="93"/>
      <c r="D21" s="93"/>
      <c r="E21" s="93"/>
      <c r="F21" s="94"/>
      <c r="G21" s="93"/>
      <c r="H21" s="93"/>
      <c r="I21" s="93"/>
      <c r="J21" s="94"/>
      <c r="K21" s="30"/>
      <c r="L21" s="29" t="s">
        <v>252</v>
      </c>
    </row>
    <row r="22" spans="1:12" ht="205.5" customHeight="1">
      <c r="A22" s="131"/>
      <c r="B22" s="29"/>
      <c r="C22" s="93"/>
      <c r="D22" s="93"/>
      <c r="E22" s="93"/>
      <c r="F22" s="94"/>
      <c r="G22" s="93"/>
      <c r="H22" s="93"/>
      <c r="I22" s="93"/>
      <c r="J22" s="94"/>
      <c r="K22" s="31"/>
      <c r="L22" s="175" t="s">
        <v>288</v>
      </c>
    </row>
    <row r="23" spans="1:12" ht="158.25" customHeight="1">
      <c r="A23" s="131"/>
      <c r="B23" s="29"/>
      <c r="C23" s="93"/>
      <c r="D23" s="93"/>
      <c r="E23" s="93"/>
      <c r="F23" s="94"/>
      <c r="G23" s="93"/>
      <c r="H23" s="93"/>
      <c r="I23" s="93"/>
      <c r="J23" s="94"/>
      <c r="K23" s="31"/>
      <c r="L23" s="175" t="s">
        <v>289</v>
      </c>
    </row>
    <row r="24" spans="1:12" ht="207.75" customHeight="1">
      <c r="A24" s="131"/>
      <c r="B24" s="29"/>
      <c r="C24" s="93"/>
      <c r="D24" s="93"/>
      <c r="E24" s="93"/>
      <c r="F24" s="94"/>
      <c r="G24" s="93"/>
      <c r="H24" s="93"/>
      <c r="I24" s="93"/>
      <c r="J24" s="94"/>
      <c r="K24" s="31"/>
      <c r="L24" s="175" t="s">
        <v>261</v>
      </c>
    </row>
    <row r="25" spans="1:12" ht="337.5" customHeight="1">
      <c r="A25" s="131"/>
      <c r="B25" s="29"/>
      <c r="C25" s="93"/>
      <c r="D25" s="93"/>
      <c r="E25" s="93"/>
      <c r="F25" s="94"/>
      <c r="G25" s="93"/>
      <c r="H25" s="93"/>
      <c r="I25" s="93"/>
      <c r="J25" s="94"/>
      <c r="K25" s="31"/>
      <c r="L25" s="175" t="s">
        <v>253</v>
      </c>
    </row>
    <row r="26" spans="1:12" ht="117.75" customHeight="1">
      <c r="A26" s="131"/>
      <c r="B26" s="29"/>
      <c r="C26" s="93"/>
      <c r="D26" s="93"/>
      <c r="E26" s="93"/>
      <c r="F26" s="94"/>
      <c r="G26" s="93"/>
      <c r="H26" s="93"/>
      <c r="I26" s="93"/>
      <c r="J26" s="94"/>
      <c r="K26" s="31"/>
      <c r="L26" s="175" t="s">
        <v>295</v>
      </c>
    </row>
    <row r="27" spans="1:12" ht="121.5" customHeight="1">
      <c r="A27" s="131"/>
      <c r="B27" s="29"/>
      <c r="C27" s="93"/>
      <c r="D27" s="93"/>
      <c r="E27" s="93"/>
      <c r="F27" s="94"/>
      <c r="G27" s="93"/>
      <c r="H27" s="93"/>
      <c r="I27" s="93"/>
      <c r="J27" s="94"/>
      <c r="K27" s="31"/>
      <c r="L27" s="175" t="s">
        <v>254</v>
      </c>
    </row>
    <row r="28" spans="1:12" ht="72" customHeight="1">
      <c r="A28" s="131"/>
      <c r="B28" s="29"/>
      <c r="C28" s="93"/>
      <c r="D28" s="93"/>
      <c r="E28" s="93"/>
      <c r="F28" s="94"/>
      <c r="G28" s="93"/>
      <c r="H28" s="93"/>
      <c r="I28" s="93"/>
      <c r="J28" s="94"/>
      <c r="K28" s="31"/>
      <c r="L28" s="176" t="s">
        <v>255</v>
      </c>
    </row>
    <row r="29" spans="1:12" ht="155.25" customHeight="1">
      <c r="A29" s="23"/>
      <c r="B29" s="33"/>
      <c r="C29" s="93"/>
      <c r="D29" s="95"/>
      <c r="E29" s="93"/>
      <c r="F29" s="96"/>
      <c r="G29" s="95"/>
      <c r="H29" s="93"/>
      <c r="I29" s="95"/>
      <c r="J29" s="96"/>
      <c r="K29" s="34"/>
      <c r="L29" s="177" t="s">
        <v>256</v>
      </c>
    </row>
    <row r="30" spans="1:12" ht="57.75" customHeight="1">
      <c r="A30" s="36"/>
      <c r="B30" s="29"/>
      <c r="C30" s="93"/>
      <c r="D30" s="93"/>
      <c r="E30" s="93"/>
      <c r="F30" s="94"/>
      <c r="G30" s="93"/>
      <c r="H30" s="93"/>
      <c r="I30" s="93"/>
      <c r="J30" s="94"/>
      <c r="K30" s="31"/>
      <c r="L30" s="175" t="s">
        <v>257</v>
      </c>
    </row>
    <row r="31" spans="1:12" ht="237.75" customHeight="1">
      <c r="A31" s="130" t="s">
        <v>165</v>
      </c>
      <c r="B31" s="35" t="s">
        <v>15</v>
      </c>
      <c r="C31" s="97">
        <v>59481.726999999999</v>
      </c>
      <c r="D31" s="97"/>
      <c r="E31" s="97"/>
      <c r="F31" s="89">
        <f>E31+D31+C31</f>
        <v>59481.726999999999</v>
      </c>
      <c r="G31" s="97">
        <v>41186.460359999997</v>
      </c>
      <c r="H31" s="97"/>
      <c r="I31" s="97"/>
      <c r="J31" s="84">
        <f>I31+H31+G31</f>
        <v>41186.460359999997</v>
      </c>
      <c r="K31" s="10">
        <f>J31*100/F31</f>
        <v>69.242206703245188</v>
      </c>
      <c r="L31" s="13" t="s">
        <v>258</v>
      </c>
    </row>
    <row r="32" spans="1:12" ht="122.25" customHeight="1">
      <c r="A32" s="36"/>
      <c r="B32" s="37"/>
      <c r="C32" s="98"/>
      <c r="D32" s="98"/>
      <c r="E32" s="98"/>
      <c r="F32" s="99"/>
      <c r="G32" s="98"/>
      <c r="H32" s="98"/>
      <c r="I32" s="98"/>
      <c r="J32" s="100"/>
      <c r="K32" s="30"/>
      <c r="L32" s="29" t="s">
        <v>294</v>
      </c>
    </row>
    <row r="33" spans="1:12" ht="194.25" customHeight="1">
      <c r="A33" s="23"/>
      <c r="B33" s="38"/>
      <c r="C33" s="101"/>
      <c r="D33" s="101"/>
      <c r="E33" s="98"/>
      <c r="F33" s="99"/>
      <c r="G33" s="98"/>
      <c r="H33" s="98"/>
      <c r="I33" s="98"/>
      <c r="J33" s="100"/>
      <c r="K33" s="39"/>
      <c r="L33" s="29" t="s">
        <v>259</v>
      </c>
    </row>
    <row r="34" spans="1:12" ht="162.75" customHeight="1">
      <c r="A34" s="132" t="s">
        <v>166</v>
      </c>
      <c r="B34" s="19" t="s">
        <v>83</v>
      </c>
      <c r="C34" s="102">
        <v>253</v>
      </c>
      <c r="D34" s="103"/>
      <c r="E34" s="102"/>
      <c r="F34" s="76">
        <f>E34+D34+C34</f>
        <v>253</v>
      </c>
      <c r="G34" s="85">
        <v>184.31492</v>
      </c>
      <c r="H34" s="85"/>
      <c r="I34" s="85"/>
      <c r="J34" s="81">
        <f>I34+H34+G34</f>
        <v>184.31492</v>
      </c>
      <c r="K34" s="17">
        <f>J34*100/F34</f>
        <v>72.851747035573112</v>
      </c>
      <c r="L34" s="13" t="s">
        <v>260</v>
      </c>
    </row>
    <row r="35" spans="1:12" ht="261" customHeight="1">
      <c r="A35" s="22" t="s">
        <v>72</v>
      </c>
      <c r="B35" s="58" t="s">
        <v>17</v>
      </c>
      <c r="C35" s="89">
        <v>3656.9276599999998</v>
      </c>
      <c r="D35" s="89">
        <v>852.43686000000002</v>
      </c>
      <c r="E35" s="97"/>
      <c r="F35" s="89">
        <f>E35+D35+C35</f>
        <v>4509.3645200000001</v>
      </c>
      <c r="G35" s="89">
        <v>2044.8525199999999</v>
      </c>
      <c r="H35" s="89">
        <v>417.22309999999999</v>
      </c>
      <c r="I35" s="89"/>
      <c r="J35" s="89">
        <f>I35+H35+G35</f>
        <v>2462.0756200000001</v>
      </c>
      <c r="K35" s="22">
        <f>J35*100/F35</f>
        <v>54.599170439208585</v>
      </c>
      <c r="L35" s="13" t="s">
        <v>262</v>
      </c>
    </row>
    <row r="36" spans="1:12" ht="49.5">
      <c r="A36" s="22" t="s">
        <v>73</v>
      </c>
      <c r="B36" s="40" t="s">
        <v>18</v>
      </c>
      <c r="C36" s="76">
        <f t="shared" ref="C36:I36" si="1">C37+C39+C42+C44+C45</f>
        <v>68194.5</v>
      </c>
      <c r="D36" s="76">
        <f t="shared" si="1"/>
        <v>19.024000000000001</v>
      </c>
      <c r="E36" s="76">
        <f t="shared" si="1"/>
        <v>182.07599999999999</v>
      </c>
      <c r="F36" s="76">
        <f t="shared" si="1"/>
        <v>68395.600000000006</v>
      </c>
      <c r="G36" s="76">
        <f t="shared" si="1"/>
        <v>46052.795979999995</v>
      </c>
      <c r="H36" s="76">
        <f t="shared" si="1"/>
        <v>19.02413</v>
      </c>
      <c r="I36" s="76">
        <f t="shared" si="1"/>
        <v>182.07587000000001</v>
      </c>
      <c r="J36" s="76">
        <f>I36+H36+G36</f>
        <v>46253.895979999994</v>
      </c>
      <c r="K36" s="28">
        <f>J36*100/F36</f>
        <v>67.627005216709833</v>
      </c>
      <c r="L36" s="11"/>
    </row>
    <row r="37" spans="1:12" ht="124.5" customHeight="1">
      <c r="A37" s="130" t="s">
        <v>167</v>
      </c>
      <c r="B37" s="41" t="s">
        <v>20</v>
      </c>
      <c r="C37" s="82">
        <v>19834.900000000001</v>
      </c>
      <c r="D37" s="82"/>
      <c r="E37" s="82"/>
      <c r="F37" s="84">
        <f>E37+D37+C37</f>
        <v>19834.900000000001</v>
      </c>
      <c r="G37" s="82">
        <v>12909.83879</v>
      </c>
      <c r="H37" s="82"/>
      <c r="I37" s="82"/>
      <c r="J37" s="84">
        <f>I37+H37+G37</f>
        <v>12909.83879</v>
      </c>
      <c r="K37" s="10">
        <f>J37*100/F37</f>
        <v>65.086482866059313</v>
      </c>
      <c r="L37" s="13" t="s">
        <v>267</v>
      </c>
    </row>
    <row r="38" spans="1:12" ht="208.5" customHeight="1">
      <c r="A38" s="133"/>
      <c r="B38" s="42"/>
      <c r="C38" s="104"/>
      <c r="D38" s="104"/>
      <c r="E38" s="105"/>
      <c r="F38" s="100"/>
      <c r="G38" s="105"/>
      <c r="H38" s="104"/>
      <c r="I38" s="104"/>
      <c r="J38" s="106"/>
      <c r="K38" s="39"/>
      <c r="L38" s="33" t="s">
        <v>263</v>
      </c>
    </row>
    <row r="39" spans="1:12" ht="306.75" customHeight="1">
      <c r="A39" s="130" t="s">
        <v>168</v>
      </c>
      <c r="B39" s="43" t="s">
        <v>19</v>
      </c>
      <c r="C39" s="97">
        <v>27276.9</v>
      </c>
      <c r="D39" s="97">
        <v>19.024000000000001</v>
      </c>
      <c r="E39" s="97">
        <v>182.07599999999999</v>
      </c>
      <c r="F39" s="89">
        <f>E39+D39+C39</f>
        <v>27478</v>
      </c>
      <c r="G39" s="97">
        <v>17824.22609</v>
      </c>
      <c r="H39" s="97">
        <v>19.02413</v>
      </c>
      <c r="I39" s="97">
        <v>182.07587000000001</v>
      </c>
      <c r="J39" s="89">
        <f>G39+I39+H39</f>
        <v>18025.326090000002</v>
      </c>
      <c r="K39" s="22">
        <f>J39*100/F39</f>
        <v>65.599119622971116</v>
      </c>
      <c r="L39" s="21" t="s">
        <v>299</v>
      </c>
    </row>
    <row r="40" spans="1:12" ht="219" customHeight="1">
      <c r="A40" s="134"/>
      <c r="B40" s="44"/>
      <c r="C40" s="98"/>
      <c r="D40" s="98"/>
      <c r="E40" s="98"/>
      <c r="F40" s="99"/>
      <c r="G40" s="98"/>
      <c r="H40" s="98"/>
      <c r="I40" s="98"/>
      <c r="J40" s="99"/>
      <c r="K40" s="45"/>
      <c r="L40" s="174" t="s">
        <v>264</v>
      </c>
    </row>
    <row r="41" spans="1:12" ht="56.25" customHeight="1">
      <c r="A41" s="134"/>
      <c r="B41" s="44"/>
      <c r="C41" s="98"/>
      <c r="D41" s="98"/>
      <c r="E41" s="98"/>
      <c r="F41" s="99"/>
      <c r="G41" s="98"/>
      <c r="H41" s="98"/>
      <c r="I41" s="98"/>
      <c r="J41" s="99"/>
      <c r="K41" s="45"/>
      <c r="L41" s="24" t="s">
        <v>265</v>
      </c>
    </row>
    <row r="42" spans="1:12" ht="239.25" customHeight="1">
      <c r="A42" s="130" t="s">
        <v>169</v>
      </c>
      <c r="B42" s="12" t="s">
        <v>21</v>
      </c>
      <c r="C42" s="97">
        <v>1751.2</v>
      </c>
      <c r="D42" s="97"/>
      <c r="E42" s="97"/>
      <c r="F42" s="89">
        <f>E42+D42+C42</f>
        <v>1751.2</v>
      </c>
      <c r="G42" s="97">
        <v>1325.08006</v>
      </c>
      <c r="H42" s="97"/>
      <c r="I42" s="97"/>
      <c r="J42" s="89">
        <f>G42+H42+I42</f>
        <v>1325.08006</v>
      </c>
      <c r="K42" s="22">
        <f>J42/F42*100</f>
        <v>75.666974645957055</v>
      </c>
      <c r="L42" s="174" t="s">
        <v>290</v>
      </c>
    </row>
    <row r="43" spans="1:12" ht="105" customHeight="1">
      <c r="A43" s="134"/>
      <c r="B43" s="46"/>
      <c r="C43" s="101"/>
      <c r="D43" s="101"/>
      <c r="E43" s="101"/>
      <c r="F43" s="90"/>
      <c r="G43" s="101"/>
      <c r="H43" s="101"/>
      <c r="I43" s="101"/>
      <c r="J43" s="90"/>
      <c r="K43" s="25"/>
      <c r="L43" s="24" t="s">
        <v>266</v>
      </c>
    </row>
    <row r="44" spans="1:12" ht="138" customHeight="1">
      <c r="A44" s="130" t="s">
        <v>170</v>
      </c>
      <c r="B44" s="47" t="s">
        <v>85</v>
      </c>
      <c r="C44" s="102">
        <v>17406.5</v>
      </c>
      <c r="D44" s="102"/>
      <c r="E44" s="102"/>
      <c r="F44" s="76">
        <f>E44+D44+C44</f>
        <v>17406.5</v>
      </c>
      <c r="G44" s="85">
        <v>12701.435299999999</v>
      </c>
      <c r="H44" s="85"/>
      <c r="I44" s="85"/>
      <c r="J44" s="81">
        <f>I44+H44+G44</f>
        <v>12701.435299999999</v>
      </c>
      <c r="K44" s="17">
        <f>J44*100/F44</f>
        <v>72.969495877976613</v>
      </c>
      <c r="L44" s="11" t="s">
        <v>268</v>
      </c>
    </row>
    <row r="45" spans="1:12" ht="256.5" customHeight="1">
      <c r="A45" s="130" t="s">
        <v>171</v>
      </c>
      <c r="B45" s="48" t="s">
        <v>23</v>
      </c>
      <c r="C45" s="102">
        <v>1925</v>
      </c>
      <c r="D45" s="102"/>
      <c r="E45" s="76"/>
      <c r="F45" s="76">
        <f>E45+D45+C45</f>
        <v>1925</v>
      </c>
      <c r="G45" s="102">
        <v>1292.2157400000001</v>
      </c>
      <c r="H45" s="102"/>
      <c r="I45" s="102"/>
      <c r="J45" s="76">
        <f>I45+H45+G45</f>
        <v>1292.2157400000001</v>
      </c>
      <c r="K45" s="28">
        <f>J45*100/F45</f>
        <v>67.128090389610392</v>
      </c>
      <c r="L45" s="11" t="s">
        <v>269</v>
      </c>
    </row>
    <row r="46" spans="1:12" ht="224.25" customHeight="1">
      <c r="A46" s="22" t="s">
        <v>75</v>
      </c>
      <c r="B46" s="193" t="s">
        <v>87</v>
      </c>
      <c r="C46" s="89">
        <v>2300.1</v>
      </c>
      <c r="D46" s="77"/>
      <c r="E46" s="97"/>
      <c r="F46" s="89">
        <f>E46+D46+C46</f>
        <v>2300.1</v>
      </c>
      <c r="G46" s="89">
        <v>705.99149999999997</v>
      </c>
      <c r="H46" s="89"/>
      <c r="I46" s="89"/>
      <c r="J46" s="89">
        <f>I46+H46+G46</f>
        <v>705.99149999999997</v>
      </c>
      <c r="K46" s="22">
        <f>J46*100/F46</f>
        <v>30.69394808921351</v>
      </c>
      <c r="L46" s="21" t="s">
        <v>298</v>
      </c>
    </row>
    <row r="47" spans="1:12" ht="171.75" customHeight="1">
      <c r="A47" s="36"/>
      <c r="B47" s="194"/>
      <c r="C47" s="99"/>
      <c r="D47" s="99"/>
      <c r="E47" s="98"/>
      <c r="F47" s="99"/>
      <c r="G47" s="99"/>
      <c r="H47" s="99"/>
      <c r="I47" s="99"/>
      <c r="J47" s="99"/>
      <c r="K47" s="45"/>
      <c r="L47" s="29" t="s">
        <v>296</v>
      </c>
    </row>
    <row r="48" spans="1:12" ht="153.75" customHeight="1">
      <c r="A48" s="23"/>
      <c r="B48" s="146"/>
      <c r="C48" s="90"/>
      <c r="D48" s="90"/>
      <c r="E48" s="101"/>
      <c r="F48" s="90"/>
      <c r="G48" s="90"/>
      <c r="H48" s="90"/>
      <c r="I48" s="90"/>
      <c r="J48" s="90"/>
      <c r="K48" s="25"/>
      <c r="L48" s="33" t="s">
        <v>297</v>
      </c>
    </row>
    <row r="49" spans="1:17" ht="49.5">
      <c r="A49" s="28" t="s">
        <v>77</v>
      </c>
      <c r="B49" s="16" t="s">
        <v>25</v>
      </c>
      <c r="C49" s="76">
        <f t="shared" ref="C49:J49" si="2">C50+C51+C52+C53</f>
        <v>9977.3117000000002</v>
      </c>
      <c r="D49" s="76">
        <f t="shared" si="2"/>
        <v>66768.447870000004</v>
      </c>
      <c r="E49" s="76">
        <f t="shared" si="2"/>
        <v>5110.98891</v>
      </c>
      <c r="F49" s="76">
        <f t="shared" si="2"/>
        <v>81856.748479999995</v>
      </c>
      <c r="G49" s="76">
        <f t="shared" si="2"/>
        <v>6476.3628699999999</v>
      </c>
      <c r="H49" s="76">
        <f t="shared" si="2"/>
        <v>41861.644110000001</v>
      </c>
      <c r="I49" s="76">
        <f t="shared" si="2"/>
        <v>3379.5770000000002</v>
      </c>
      <c r="J49" s="76">
        <f t="shared" si="2"/>
        <v>51717.583980000003</v>
      </c>
      <c r="K49" s="28">
        <f t="shared" ref="K49:K54" si="3">J49*100/F49</f>
        <v>63.180598961411377</v>
      </c>
      <c r="L49" s="49"/>
    </row>
    <row r="50" spans="1:17" ht="132">
      <c r="A50" s="132" t="s">
        <v>79</v>
      </c>
      <c r="B50" s="14" t="s">
        <v>26</v>
      </c>
      <c r="C50" s="102">
        <v>377</v>
      </c>
      <c r="D50" s="102"/>
      <c r="E50" s="102"/>
      <c r="F50" s="76">
        <f t="shared" ref="F50:F55" si="4">E50+D50+C50</f>
        <v>377</v>
      </c>
      <c r="G50" s="85">
        <v>278.44299999999998</v>
      </c>
      <c r="H50" s="85"/>
      <c r="I50" s="85"/>
      <c r="J50" s="81">
        <f>I50+H50+G50</f>
        <v>278.44299999999998</v>
      </c>
      <c r="K50" s="17">
        <f t="shared" si="3"/>
        <v>73.857559681697609</v>
      </c>
      <c r="L50" s="47" t="s">
        <v>235</v>
      </c>
    </row>
    <row r="51" spans="1:17" ht="207.75" customHeight="1">
      <c r="A51" s="132" t="s">
        <v>81</v>
      </c>
      <c r="B51" s="14" t="s">
        <v>27</v>
      </c>
      <c r="C51" s="102"/>
      <c r="D51" s="102">
        <v>62017.875090000001</v>
      </c>
      <c r="E51" s="102">
        <v>5110.98891</v>
      </c>
      <c r="F51" s="76">
        <f t="shared" si="4"/>
        <v>67128.864000000001</v>
      </c>
      <c r="H51" s="85">
        <v>38560.72335</v>
      </c>
      <c r="I51" s="85">
        <v>3379.5770000000002</v>
      </c>
      <c r="J51" s="81">
        <f>G51+H51+I51</f>
        <v>41940.300349999998</v>
      </c>
      <c r="K51" s="17">
        <f t="shared" si="3"/>
        <v>62.477297917628988</v>
      </c>
      <c r="L51" s="9" t="s">
        <v>241</v>
      </c>
      <c r="Q51" s="145"/>
    </row>
    <row r="52" spans="1:17" ht="193.5" customHeight="1">
      <c r="A52" s="132" t="s">
        <v>82</v>
      </c>
      <c r="B52" s="14" t="s">
        <v>28</v>
      </c>
      <c r="C52" s="102">
        <v>3597.8117000000002</v>
      </c>
      <c r="D52" s="102">
        <v>896.54300000000001</v>
      </c>
      <c r="E52" s="102"/>
      <c r="F52" s="76">
        <f t="shared" si="4"/>
        <v>4494.3546999999999</v>
      </c>
      <c r="G52" s="85">
        <v>2751.3143799999998</v>
      </c>
      <c r="H52" s="85"/>
      <c r="I52" s="85"/>
      <c r="J52" s="81">
        <f>I52+H52+G52</f>
        <v>2751.3143799999998</v>
      </c>
      <c r="K52" s="17">
        <f t="shared" si="3"/>
        <v>61.217117109159183</v>
      </c>
      <c r="L52" s="9" t="s">
        <v>238</v>
      </c>
    </row>
    <row r="53" spans="1:17" ht="222" customHeight="1">
      <c r="A53" s="135" t="s">
        <v>172</v>
      </c>
      <c r="B53" s="50" t="s">
        <v>93</v>
      </c>
      <c r="C53" s="102">
        <v>6002.5</v>
      </c>
      <c r="D53" s="102">
        <v>3854.0297799999998</v>
      </c>
      <c r="E53" s="102"/>
      <c r="F53" s="76">
        <f t="shared" si="4"/>
        <v>9856.5297800000008</v>
      </c>
      <c r="G53" s="85">
        <v>3446.6054899999999</v>
      </c>
      <c r="H53" s="85">
        <v>3300.92076</v>
      </c>
      <c r="I53" s="85"/>
      <c r="J53" s="81">
        <f>I53+H53+G53</f>
        <v>6747.5262499999999</v>
      </c>
      <c r="K53" s="17">
        <f t="shared" si="3"/>
        <v>68.457422648805704</v>
      </c>
      <c r="L53" s="11" t="s">
        <v>239</v>
      </c>
    </row>
    <row r="54" spans="1:17" ht="121.5" customHeight="1">
      <c r="A54" s="28" t="s">
        <v>84</v>
      </c>
      <c r="B54" s="27" t="s">
        <v>30</v>
      </c>
      <c r="C54" s="76">
        <v>404</v>
      </c>
      <c r="D54" s="102"/>
      <c r="E54" s="76"/>
      <c r="F54" s="76">
        <f t="shared" si="4"/>
        <v>404</v>
      </c>
      <c r="G54" s="76">
        <v>276.33739000000003</v>
      </c>
      <c r="H54" s="76"/>
      <c r="I54" s="76"/>
      <c r="J54" s="76">
        <f>I54+H54+G54</f>
        <v>276.33739000000003</v>
      </c>
      <c r="K54" s="28">
        <f t="shared" si="3"/>
        <v>68.400344059405938</v>
      </c>
      <c r="L54" s="204" t="s">
        <v>273</v>
      </c>
    </row>
    <row r="55" spans="1:17" ht="124.5" customHeight="1">
      <c r="A55" s="28" t="s">
        <v>86</v>
      </c>
      <c r="B55" s="52" t="s">
        <v>101</v>
      </c>
      <c r="C55" s="76">
        <v>21</v>
      </c>
      <c r="D55" s="76"/>
      <c r="E55" s="76"/>
      <c r="F55" s="76">
        <f t="shared" si="4"/>
        <v>21</v>
      </c>
      <c r="G55" s="76">
        <v>14</v>
      </c>
      <c r="H55" s="76"/>
      <c r="I55" s="76"/>
      <c r="J55" s="76">
        <f>G55+H55+I55</f>
        <v>14</v>
      </c>
      <c r="K55" s="28">
        <f>J55/F55*100</f>
        <v>66.666666666666657</v>
      </c>
      <c r="L55" s="49" t="s">
        <v>300</v>
      </c>
    </row>
    <row r="56" spans="1:17" ht="93" customHeight="1">
      <c r="A56" s="124" t="s">
        <v>88</v>
      </c>
      <c r="B56" s="27" t="s">
        <v>96</v>
      </c>
      <c r="C56" s="76">
        <f>C57+C58+C60+C59</f>
        <v>199.40158</v>
      </c>
      <c r="D56" s="76">
        <f t="shared" ref="D56:J56" si="5">D57+D58+D60+D59</f>
        <v>0</v>
      </c>
      <c r="E56" s="76">
        <f t="shared" si="5"/>
        <v>0</v>
      </c>
      <c r="F56" s="76">
        <f t="shared" si="5"/>
        <v>199.40158</v>
      </c>
      <c r="G56" s="76">
        <f t="shared" si="5"/>
        <v>151.91149999999999</v>
      </c>
      <c r="H56" s="76">
        <f t="shared" si="5"/>
        <v>0</v>
      </c>
      <c r="I56" s="76">
        <f t="shared" si="5"/>
        <v>0</v>
      </c>
      <c r="J56" s="76">
        <f t="shared" si="5"/>
        <v>151.91149999999999</v>
      </c>
      <c r="K56" s="28">
        <f>J56*100/F56</f>
        <v>76.183699246515502</v>
      </c>
      <c r="L56" s="49"/>
    </row>
    <row r="57" spans="1:17" ht="91.5" customHeight="1">
      <c r="A57" s="123" t="s">
        <v>173</v>
      </c>
      <c r="B57" s="14" t="s">
        <v>32</v>
      </c>
      <c r="C57" s="102">
        <v>24.401579999999999</v>
      </c>
      <c r="D57" s="102"/>
      <c r="E57" s="102"/>
      <c r="F57" s="76">
        <f>E57+D57+C57</f>
        <v>24.401579999999999</v>
      </c>
      <c r="G57" s="102">
        <v>12.90128</v>
      </c>
      <c r="H57" s="76"/>
      <c r="I57" s="76"/>
      <c r="J57" s="76">
        <f>I57+H57+G57</f>
        <v>12.90128</v>
      </c>
      <c r="K57" s="28">
        <f>J57*100/F57</f>
        <v>52.870674767781431</v>
      </c>
      <c r="L57" s="51" t="s">
        <v>301</v>
      </c>
    </row>
    <row r="58" spans="1:17" ht="92.25" customHeight="1">
      <c r="A58" s="126" t="s">
        <v>174</v>
      </c>
      <c r="B58" s="48" t="s">
        <v>97</v>
      </c>
      <c r="C58" s="102">
        <v>50</v>
      </c>
      <c r="D58" s="102"/>
      <c r="E58" s="102"/>
      <c r="F58" s="76">
        <f>E58+D58+C58</f>
        <v>50</v>
      </c>
      <c r="G58" s="102">
        <v>28.905999999999999</v>
      </c>
      <c r="H58" s="76"/>
      <c r="I58" s="76"/>
      <c r="J58" s="76">
        <f>I58+H58+G58</f>
        <v>28.905999999999999</v>
      </c>
      <c r="K58" s="28">
        <f>J58*100/F58</f>
        <v>57.811999999999998</v>
      </c>
      <c r="L58" s="170" t="s">
        <v>223</v>
      </c>
    </row>
    <row r="59" spans="1:17" ht="130.5" customHeight="1">
      <c r="A59" s="132" t="s">
        <v>175</v>
      </c>
      <c r="B59" s="50" t="s">
        <v>34</v>
      </c>
      <c r="C59" s="102">
        <v>120</v>
      </c>
      <c r="D59" s="102"/>
      <c r="E59" s="102"/>
      <c r="F59" s="76">
        <f>E59+D59+C59</f>
        <v>120</v>
      </c>
      <c r="G59" s="102">
        <v>110.10422</v>
      </c>
      <c r="H59" s="102"/>
      <c r="I59" s="102"/>
      <c r="J59" s="76">
        <f>I59+H59+G59</f>
        <v>110.10422</v>
      </c>
      <c r="K59" s="28">
        <f>J59*100/F59</f>
        <v>91.75351666666667</v>
      </c>
      <c r="L59" s="170" t="s">
        <v>274</v>
      </c>
    </row>
    <row r="60" spans="1:17" ht="54" customHeight="1">
      <c r="A60" s="132" t="s">
        <v>176</v>
      </c>
      <c r="B60" s="50" t="s">
        <v>35</v>
      </c>
      <c r="C60" s="102">
        <v>5</v>
      </c>
      <c r="D60" s="102"/>
      <c r="E60" s="102"/>
      <c r="F60" s="76">
        <f>E60+D60+C60</f>
        <v>5</v>
      </c>
      <c r="G60" s="102"/>
      <c r="H60" s="102"/>
      <c r="I60" s="102"/>
      <c r="J60" s="76">
        <f>I60+H60+G60</f>
        <v>0</v>
      </c>
      <c r="K60" s="28">
        <f>J60*100/F60</f>
        <v>0</v>
      </c>
      <c r="L60" s="9" t="s">
        <v>275</v>
      </c>
    </row>
    <row r="61" spans="1:17" ht="151.5" customHeight="1">
      <c r="A61" s="28" t="s">
        <v>89</v>
      </c>
      <c r="B61" s="27" t="s">
        <v>36</v>
      </c>
      <c r="C61" s="76">
        <v>1858</v>
      </c>
      <c r="D61" s="76"/>
      <c r="E61" s="76"/>
      <c r="F61" s="76">
        <f>E61+D61+C61</f>
        <v>1858</v>
      </c>
      <c r="G61" s="76">
        <v>1228.2935399999999</v>
      </c>
      <c r="H61" s="76"/>
      <c r="I61" s="76"/>
      <c r="J61" s="76">
        <f>G61+I61+H61</f>
        <v>1228.2935399999999</v>
      </c>
      <c r="K61" s="28">
        <f>J61/F61*100</f>
        <v>66.108371367061352</v>
      </c>
      <c r="L61" s="11" t="s">
        <v>277</v>
      </c>
    </row>
    <row r="62" spans="1:17" ht="66">
      <c r="A62" s="124" t="s">
        <v>90</v>
      </c>
      <c r="B62" s="60" t="s">
        <v>37</v>
      </c>
      <c r="C62" s="89">
        <f t="shared" ref="C62:J62" si="6">C63+C64</f>
        <v>14475.664999999999</v>
      </c>
      <c r="D62" s="76">
        <f t="shared" si="6"/>
        <v>16771.363000000001</v>
      </c>
      <c r="E62" s="89">
        <f t="shared" si="6"/>
        <v>0</v>
      </c>
      <c r="F62" s="76">
        <f t="shared" si="6"/>
        <v>31247.028000000002</v>
      </c>
      <c r="G62" s="76">
        <f t="shared" si="6"/>
        <v>4685.8126999999995</v>
      </c>
      <c r="H62" s="76">
        <f t="shared" si="6"/>
        <v>16771.363000000001</v>
      </c>
      <c r="I62" s="76">
        <f t="shared" si="6"/>
        <v>0</v>
      </c>
      <c r="J62" s="76">
        <f t="shared" si="6"/>
        <v>21457.175700000003</v>
      </c>
      <c r="K62" s="28">
        <f t="shared" ref="K62:K69" si="7">J62*100/F62</f>
        <v>68.6694929834607</v>
      </c>
      <c r="L62" s="49"/>
    </row>
    <row r="63" spans="1:17" ht="345" customHeight="1">
      <c r="A63" s="125" t="s">
        <v>91</v>
      </c>
      <c r="B63" s="61" t="s">
        <v>38</v>
      </c>
      <c r="C63" s="97">
        <v>14273.3</v>
      </c>
      <c r="D63" s="97">
        <v>16771.363000000001</v>
      </c>
      <c r="E63" s="97"/>
      <c r="F63" s="89">
        <f>E63+D63+C63</f>
        <v>31044.663</v>
      </c>
      <c r="G63" s="97">
        <v>4659.9054999999998</v>
      </c>
      <c r="H63" s="97">
        <v>16771.363000000001</v>
      </c>
      <c r="I63" s="97"/>
      <c r="J63" s="89">
        <f>I63+H63+G63</f>
        <v>21431.268500000002</v>
      </c>
      <c r="K63" s="22">
        <f t="shared" si="7"/>
        <v>69.033664498145782</v>
      </c>
      <c r="L63" s="205" t="s">
        <v>302</v>
      </c>
    </row>
    <row r="64" spans="1:17" ht="72.75" customHeight="1">
      <c r="A64" s="123" t="s">
        <v>92</v>
      </c>
      <c r="B64" s="14" t="s">
        <v>39</v>
      </c>
      <c r="C64" s="102">
        <v>202.36500000000001</v>
      </c>
      <c r="D64" s="102"/>
      <c r="E64" s="102"/>
      <c r="F64" s="76">
        <f>E64+D64+C64</f>
        <v>202.36500000000001</v>
      </c>
      <c r="G64" s="102">
        <v>25.9072</v>
      </c>
      <c r="H64" s="102"/>
      <c r="I64" s="102"/>
      <c r="J64" s="76">
        <f>I64+H64+G64</f>
        <v>25.9072</v>
      </c>
      <c r="K64" s="28">
        <f t="shared" si="7"/>
        <v>12.80221382156005</v>
      </c>
      <c r="L64" s="54" t="s">
        <v>198</v>
      </c>
    </row>
    <row r="65" spans="1:12" ht="69.75" customHeight="1">
      <c r="A65" s="22" t="s">
        <v>94</v>
      </c>
      <c r="B65" s="206" t="s">
        <v>76</v>
      </c>
      <c r="C65" s="89">
        <v>370</v>
      </c>
      <c r="D65" s="89"/>
      <c r="E65" s="89"/>
      <c r="F65" s="89">
        <f>E65+D65+C65</f>
        <v>370</v>
      </c>
      <c r="G65" s="89">
        <v>278.75299999999999</v>
      </c>
      <c r="H65" s="89"/>
      <c r="I65" s="89"/>
      <c r="J65" s="89">
        <f>G65+H65+I65</f>
        <v>278.75299999999999</v>
      </c>
      <c r="K65" s="26">
        <f t="shared" si="7"/>
        <v>75.338648648648643</v>
      </c>
      <c r="L65" s="11" t="s">
        <v>280</v>
      </c>
    </row>
    <row r="66" spans="1:12" ht="36.75" customHeight="1">
      <c r="A66" s="122" t="s">
        <v>95</v>
      </c>
      <c r="B66" s="27" t="s">
        <v>103</v>
      </c>
      <c r="C66" s="76">
        <f t="shared" ref="C66:I66" si="8">C69+C67+C68+C70</f>
        <v>512</v>
      </c>
      <c r="D66" s="76">
        <f t="shared" si="8"/>
        <v>375.59467000000001</v>
      </c>
      <c r="E66" s="76">
        <f t="shared" si="8"/>
        <v>1004.4528299999999</v>
      </c>
      <c r="F66" s="76">
        <f t="shared" si="8"/>
        <v>1892.0474999999999</v>
      </c>
      <c r="G66" s="76">
        <f t="shared" si="8"/>
        <v>512</v>
      </c>
      <c r="H66" s="76">
        <f t="shared" si="8"/>
        <v>375.59467000000001</v>
      </c>
      <c r="I66" s="76">
        <f t="shared" si="8"/>
        <v>1004.4528299999999</v>
      </c>
      <c r="J66" s="76">
        <f t="shared" ref="J66:J71" si="9">I66+H66+G66</f>
        <v>1892.0474999999999</v>
      </c>
      <c r="K66" s="28">
        <f t="shared" si="7"/>
        <v>100</v>
      </c>
      <c r="L66" s="49"/>
    </row>
    <row r="67" spans="1:12" ht="33" hidden="1">
      <c r="A67" s="123" t="s">
        <v>104</v>
      </c>
      <c r="B67" s="53" t="s">
        <v>42</v>
      </c>
      <c r="C67" s="102"/>
      <c r="D67" s="102"/>
      <c r="E67" s="102"/>
      <c r="F67" s="76">
        <f>E67+D67+C67</f>
        <v>0</v>
      </c>
      <c r="G67" s="102"/>
      <c r="H67" s="102"/>
      <c r="I67" s="102"/>
      <c r="J67" s="76">
        <f t="shared" si="9"/>
        <v>0</v>
      </c>
      <c r="K67" s="28" t="e">
        <f t="shared" si="7"/>
        <v>#DIV/0!</v>
      </c>
      <c r="L67" s="54"/>
    </row>
    <row r="68" spans="1:12" ht="66" hidden="1">
      <c r="A68" s="123" t="s">
        <v>105</v>
      </c>
      <c r="B68" s="53" t="s">
        <v>43</v>
      </c>
      <c r="C68" s="102"/>
      <c r="D68" s="102"/>
      <c r="E68" s="102"/>
      <c r="F68" s="76">
        <f>E68+D68+C68</f>
        <v>0</v>
      </c>
      <c r="G68" s="102"/>
      <c r="H68" s="102"/>
      <c r="I68" s="102"/>
      <c r="J68" s="76">
        <f t="shared" si="9"/>
        <v>0</v>
      </c>
      <c r="K68" s="28" t="e">
        <f t="shared" si="7"/>
        <v>#DIV/0!</v>
      </c>
      <c r="L68" s="51"/>
    </row>
    <row r="69" spans="1:12" ht="105" customHeight="1">
      <c r="A69" s="123" t="s">
        <v>98</v>
      </c>
      <c r="B69" s="53" t="s">
        <v>44</v>
      </c>
      <c r="C69" s="102">
        <v>512</v>
      </c>
      <c r="D69" s="102">
        <v>375.59467000000001</v>
      </c>
      <c r="E69" s="102">
        <v>1004.4528299999999</v>
      </c>
      <c r="F69" s="76">
        <f>E69+D69+C69</f>
        <v>1892.0474999999999</v>
      </c>
      <c r="G69" s="108">
        <v>512</v>
      </c>
      <c r="H69" s="108">
        <v>375.59467000000001</v>
      </c>
      <c r="I69" s="108">
        <v>1004.4528299999999</v>
      </c>
      <c r="J69" s="76">
        <f t="shared" si="9"/>
        <v>1892.0474999999999</v>
      </c>
      <c r="K69" s="28">
        <f t="shared" si="7"/>
        <v>100</v>
      </c>
      <c r="L69" s="49" t="s">
        <v>224</v>
      </c>
    </row>
    <row r="70" spans="1:12" ht="82.5" hidden="1">
      <c r="A70" s="123" t="s">
        <v>99</v>
      </c>
      <c r="B70" s="53" t="s">
        <v>45</v>
      </c>
      <c r="C70" s="102"/>
      <c r="D70" s="102"/>
      <c r="E70" s="102"/>
      <c r="F70" s="76">
        <f>E70+D70+C70</f>
        <v>0</v>
      </c>
      <c r="G70" s="108"/>
      <c r="H70" s="108"/>
      <c r="I70" s="108"/>
      <c r="J70" s="76">
        <f t="shared" si="9"/>
        <v>0</v>
      </c>
      <c r="K70" s="28" t="e">
        <f t="shared" ref="K70:K77" si="10">J70*100/F70</f>
        <v>#DIV/0!</v>
      </c>
      <c r="L70" s="157" t="s">
        <v>129</v>
      </c>
    </row>
    <row r="71" spans="1:12" ht="86.25" customHeight="1">
      <c r="A71" s="119" t="s">
        <v>100</v>
      </c>
      <c r="B71" s="58" t="s">
        <v>46</v>
      </c>
      <c r="C71" s="89">
        <v>11</v>
      </c>
      <c r="D71" s="89"/>
      <c r="E71" s="89"/>
      <c r="F71" s="89">
        <f>E71+D71+C71</f>
        <v>11</v>
      </c>
      <c r="G71" s="89"/>
      <c r="H71" s="89"/>
      <c r="I71" s="89"/>
      <c r="J71" s="89">
        <f t="shared" si="9"/>
        <v>0</v>
      </c>
      <c r="K71" s="22">
        <f t="shared" si="10"/>
        <v>0</v>
      </c>
      <c r="L71" s="207" t="s">
        <v>282</v>
      </c>
    </row>
    <row r="72" spans="1:12" ht="105.75" customHeight="1">
      <c r="A72" s="124" t="s">
        <v>102</v>
      </c>
      <c r="B72" s="27" t="s">
        <v>110</v>
      </c>
      <c r="C72" s="81">
        <f t="shared" ref="C72:J72" si="11">C73+C74+C75</f>
        <v>13348.028</v>
      </c>
      <c r="D72" s="81">
        <f t="shared" si="11"/>
        <v>0</v>
      </c>
      <c r="E72" s="81">
        <f t="shared" si="11"/>
        <v>0</v>
      </c>
      <c r="F72" s="81">
        <f t="shared" si="11"/>
        <v>13348.028</v>
      </c>
      <c r="G72" s="81">
        <f t="shared" si="11"/>
        <v>9180.9869899999994</v>
      </c>
      <c r="H72" s="81">
        <f t="shared" si="11"/>
        <v>0</v>
      </c>
      <c r="I72" s="81">
        <f t="shared" si="11"/>
        <v>0</v>
      </c>
      <c r="J72" s="81">
        <f t="shared" si="11"/>
        <v>9180.9869899999994</v>
      </c>
      <c r="K72" s="28">
        <f t="shared" si="10"/>
        <v>68.781598225595559</v>
      </c>
      <c r="L72" s="59"/>
    </row>
    <row r="73" spans="1:12" ht="336" customHeight="1">
      <c r="A73" s="125" t="s">
        <v>104</v>
      </c>
      <c r="B73" s="43" t="s">
        <v>48</v>
      </c>
      <c r="C73" s="82">
        <v>4685</v>
      </c>
      <c r="D73" s="109"/>
      <c r="E73" s="82"/>
      <c r="F73" s="84">
        <f>E73+D73+C73</f>
        <v>4685</v>
      </c>
      <c r="G73" s="82">
        <v>3218.6134699999998</v>
      </c>
      <c r="H73" s="82"/>
      <c r="I73" s="82"/>
      <c r="J73" s="84">
        <f>I73+H73+G73</f>
        <v>3218.6134699999998</v>
      </c>
      <c r="K73" s="10">
        <f t="shared" si="10"/>
        <v>68.700394236926357</v>
      </c>
      <c r="L73" s="21" t="s">
        <v>291</v>
      </c>
    </row>
    <row r="74" spans="1:12" ht="33">
      <c r="A74" s="123" t="s">
        <v>105</v>
      </c>
      <c r="B74" s="50" t="s">
        <v>49</v>
      </c>
      <c r="C74" s="85">
        <v>40</v>
      </c>
      <c r="D74" s="85"/>
      <c r="E74" s="85"/>
      <c r="F74" s="81">
        <f>C74</f>
        <v>40</v>
      </c>
      <c r="G74" s="85">
        <v>0</v>
      </c>
      <c r="H74" s="85"/>
      <c r="I74" s="85"/>
      <c r="J74" s="81">
        <f>I74+H74+G74</f>
        <v>0</v>
      </c>
      <c r="K74" s="17">
        <f t="shared" si="10"/>
        <v>0</v>
      </c>
      <c r="L74" s="208" t="s">
        <v>283</v>
      </c>
    </row>
    <row r="75" spans="1:12" ht="91.5" customHeight="1">
      <c r="A75" s="126" t="s">
        <v>106</v>
      </c>
      <c r="B75" s="50" t="s">
        <v>22</v>
      </c>
      <c r="C75" s="85">
        <v>8623.0280000000002</v>
      </c>
      <c r="D75" s="85"/>
      <c r="E75" s="85"/>
      <c r="F75" s="81">
        <f>E75+D75+C75</f>
        <v>8623.0280000000002</v>
      </c>
      <c r="G75" s="85">
        <v>5962.3735200000001</v>
      </c>
      <c r="H75" s="85"/>
      <c r="I75" s="85"/>
      <c r="J75" s="81">
        <f>I75+H75+G75</f>
        <v>5962.3735200000001</v>
      </c>
      <c r="K75" s="17">
        <f t="shared" si="10"/>
        <v>69.144777449406391</v>
      </c>
      <c r="L75" s="19" t="s">
        <v>226</v>
      </c>
    </row>
    <row r="76" spans="1:12" ht="69" customHeight="1">
      <c r="A76" s="28" t="s">
        <v>107</v>
      </c>
      <c r="B76" s="16" t="s">
        <v>50</v>
      </c>
      <c r="C76" s="76">
        <v>106</v>
      </c>
      <c r="D76" s="76"/>
      <c r="E76" s="76"/>
      <c r="F76" s="76">
        <f>E76+D76+C76</f>
        <v>106</v>
      </c>
      <c r="G76" s="76">
        <v>0</v>
      </c>
      <c r="H76" s="76"/>
      <c r="I76" s="76"/>
      <c r="J76" s="76">
        <f>SUM(G76:I76)</f>
        <v>0</v>
      </c>
      <c r="K76" s="17">
        <f t="shared" si="10"/>
        <v>0</v>
      </c>
      <c r="L76" s="19" t="s">
        <v>199</v>
      </c>
    </row>
    <row r="77" spans="1:12" ht="203.25" customHeight="1">
      <c r="A77" s="127" t="s">
        <v>108</v>
      </c>
      <c r="B77" s="55" t="s">
        <v>51</v>
      </c>
      <c r="C77" s="89">
        <v>14549.6</v>
      </c>
      <c r="D77" s="89"/>
      <c r="E77" s="89"/>
      <c r="F77" s="89">
        <f>E77+D77+C77</f>
        <v>14549.6</v>
      </c>
      <c r="G77" s="89">
        <v>9294.5608400000001</v>
      </c>
      <c r="H77" s="89"/>
      <c r="I77" s="89"/>
      <c r="J77" s="89">
        <f>I77+H77+G77</f>
        <v>9294.5608400000001</v>
      </c>
      <c r="K77" s="22">
        <f t="shared" si="10"/>
        <v>63.88189943366141</v>
      </c>
      <c r="L77" s="171" t="s">
        <v>230</v>
      </c>
    </row>
    <row r="78" spans="1:12" ht="106.5" customHeight="1">
      <c r="A78" s="56"/>
      <c r="B78" s="57"/>
      <c r="C78" s="90"/>
      <c r="D78" s="90"/>
      <c r="E78" s="90"/>
      <c r="F78" s="90"/>
      <c r="G78" s="90"/>
      <c r="H78" s="90"/>
      <c r="I78" s="90"/>
      <c r="J78" s="90"/>
      <c r="K78" s="25"/>
      <c r="L78" s="172" t="s">
        <v>244</v>
      </c>
    </row>
    <row r="79" spans="1:12" ht="105" customHeight="1">
      <c r="A79" s="128" t="s">
        <v>109</v>
      </c>
      <c r="B79" s="15" t="s">
        <v>70</v>
      </c>
      <c r="C79" s="86">
        <v>23.5</v>
      </c>
      <c r="D79" s="86"/>
      <c r="E79" s="87"/>
      <c r="F79" s="86">
        <f>E79+D79+C79</f>
        <v>23.5</v>
      </c>
      <c r="G79" s="88">
        <v>0</v>
      </c>
      <c r="H79" s="89"/>
      <c r="I79" s="86"/>
      <c r="J79" s="87">
        <f>G79+H79+I79</f>
        <v>0</v>
      </c>
      <c r="K79" s="10">
        <f>J79/F79*100</f>
        <v>0</v>
      </c>
      <c r="L79" s="173" t="s">
        <v>237</v>
      </c>
    </row>
    <row r="80" spans="1:12" ht="378.75" customHeight="1">
      <c r="A80" s="22" t="s">
        <v>111</v>
      </c>
      <c r="B80" s="21" t="s">
        <v>74</v>
      </c>
      <c r="C80" s="89">
        <v>103421.07234</v>
      </c>
      <c r="D80" s="89">
        <v>1555</v>
      </c>
      <c r="E80" s="89"/>
      <c r="F80" s="89">
        <f>E80+D80+C80</f>
        <v>104976.07234</v>
      </c>
      <c r="G80" s="89">
        <v>84739.085139999996</v>
      </c>
      <c r="H80" s="89">
        <v>1013.7411499999999</v>
      </c>
      <c r="I80" s="89"/>
      <c r="J80" s="89">
        <f>SUM(G80:I80)</f>
        <v>85752.826289999997</v>
      </c>
      <c r="K80" s="22">
        <f>J80*100/F80</f>
        <v>81.687973629134163</v>
      </c>
      <c r="L80" s="13" t="s">
        <v>286</v>
      </c>
    </row>
    <row r="81" spans="1:12" ht="159.75" customHeight="1">
      <c r="A81" s="23"/>
      <c r="B81" s="24"/>
      <c r="C81" s="90"/>
      <c r="D81" s="90"/>
      <c r="E81" s="90"/>
      <c r="F81" s="90"/>
      <c r="G81" s="90"/>
      <c r="H81" s="90"/>
      <c r="I81" s="90"/>
      <c r="J81" s="90"/>
      <c r="K81" s="25"/>
      <c r="L81" s="24" t="s">
        <v>287</v>
      </c>
    </row>
    <row r="82" spans="1:12" s="64" customFormat="1" ht="18.75">
      <c r="A82" s="195" t="s">
        <v>112</v>
      </c>
      <c r="B82" s="196"/>
      <c r="C82" s="110">
        <f t="shared" ref="C82:J82" si="12">C62+C72+C71+C77+C66+C55+C56+C35+C49+C54+C61+C46+C36+C11+C65+C80+C76+C10+C79+C7</f>
        <v>487316.21721999999</v>
      </c>
      <c r="D82" s="110">
        <f t="shared" si="12"/>
        <v>596210.55362000002</v>
      </c>
      <c r="E82" s="110">
        <f t="shared" si="12"/>
        <v>156576.58849000002</v>
      </c>
      <c r="F82" s="110">
        <f t="shared" si="12"/>
        <v>1240103.3593299999</v>
      </c>
      <c r="G82" s="110">
        <f t="shared" si="12"/>
        <v>342631.18079000001</v>
      </c>
      <c r="H82" s="110">
        <f t="shared" si="12"/>
        <v>416939.91924999998</v>
      </c>
      <c r="I82" s="110">
        <f t="shared" si="12"/>
        <v>26218.94846</v>
      </c>
      <c r="J82" s="110">
        <f t="shared" si="12"/>
        <v>785790.04850000003</v>
      </c>
      <c r="K82" s="62">
        <f>J82/F82*100</f>
        <v>63.364883466209207</v>
      </c>
      <c r="L82" s="63"/>
    </row>
    <row r="83" spans="1:12" ht="51" customHeight="1">
      <c r="A83" s="65"/>
      <c r="B83" s="66"/>
      <c r="C83" s="111"/>
      <c r="D83" s="111"/>
      <c r="E83" s="111"/>
      <c r="F83" s="111"/>
      <c r="G83" s="111"/>
      <c r="H83" s="111"/>
      <c r="I83" s="111"/>
      <c r="J83" s="111"/>
      <c r="K83" s="67"/>
      <c r="L83" s="65"/>
    </row>
    <row r="84" spans="1:12" ht="20.25">
      <c r="A84" s="178" t="s">
        <v>113</v>
      </c>
      <c r="B84" s="178"/>
      <c r="C84" s="112"/>
      <c r="D84" s="112"/>
      <c r="E84" s="112"/>
      <c r="F84" s="112"/>
      <c r="G84" s="111"/>
      <c r="H84" s="111"/>
      <c r="I84" s="111"/>
      <c r="J84" s="111"/>
      <c r="K84" s="67"/>
      <c r="L84" s="65"/>
    </row>
    <row r="85" spans="1:12" ht="20.25">
      <c r="A85" s="68" t="s">
        <v>114</v>
      </c>
      <c r="B85" s="68"/>
      <c r="C85" s="113"/>
      <c r="D85" s="112"/>
      <c r="E85" s="112"/>
      <c r="F85" s="112"/>
      <c r="G85" s="114"/>
      <c r="H85" s="114"/>
      <c r="I85" s="114"/>
      <c r="J85" s="114"/>
      <c r="K85" s="67"/>
      <c r="L85" s="65"/>
    </row>
    <row r="86" spans="1:12" ht="20.25">
      <c r="A86" s="69" t="s">
        <v>115</v>
      </c>
      <c r="B86" s="69"/>
      <c r="C86" s="115"/>
      <c r="D86" s="115"/>
      <c r="E86" s="70"/>
      <c r="G86" s="116"/>
      <c r="I86" s="116"/>
      <c r="K86" s="70" t="s">
        <v>116</v>
      </c>
    </row>
    <row r="87" spans="1:12" ht="18.75">
      <c r="A87" s="20"/>
      <c r="B87" s="71"/>
      <c r="C87" s="116"/>
      <c r="D87" s="116"/>
      <c r="F87" s="117"/>
      <c r="G87" s="116"/>
      <c r="H87" s="116"/>
      <c r="I87" s="116"/>
      <c r="J87" s="117"/>
    </row>
    <row r="88" spans="1:12" ht="16.5" customHeight="1">
      <c r="L88" s="7"/>
    </row>
    <row r="89" spans="1:12" ht="18.75">
      <c r="A89" s="72" t="s">
        <v>117</v>
      </c>
      <c r="B89" s="72"/>
      <c r="C89" s="116"/>
      <c r="D89" s="116"/>
      <c r="L89" s="18"/>
    </row>
    <row r="90" spans="1:12" ht="18.75" hidden="1">
      <c r="A90" s="72" t="s">
        <v>201</v>
      </c>
      <c r="B90" s="72"/>
      <c r="C90" s="116"/>
      <c r="D90" s="116"/>
      <c r="L90" s="18"/>
    </row>
    <row r="91" spans="1:12" ht="18.75" hidden="1">
      <c r="A91" s="72" t="s">
        <v>202</v>
      </c>
      <c r="B91" s="72"/>
      <c r="C91" s="116"/>
      <c r="D91" s="116"/>
      <c r="L91" s="18"/>
    </row>
    <row r="92" spans="1:12" ht="18.75">
      <c r="A92" s="179" t="s">
        <v>118</v>
      </c>
      <c r="B92" s="179"/>
      <c r="C92" s="116"/>
      <c r="D92" s="116"/>
      <c r="L92" s="32"/>
    </row>
    <row r="95" spans="1:12">
      <c r="L95" s="18"/>
    </row>
    <row r="96" spans="1:12">
      <c r="L96" s="18"/>
    </row>
  </sheetData>
  <sheetProtection password="CF36" sheet="1" objects="1" scenarios="1" selectLockedCells="1" selectUnlockedCells="1"/>
  <mergeCells count="12">
    <mergeCell ref="B46:B47"/>
    <mergeCell ref="A92:B92"/>
    <mergeCell ref="A82:B82"/>
    <mergeCell ref="A84:B84"/>
    <mergeCell ref="A1:L1"/>
    <mergeCell ref="A2:L2"/>
    <mergeCell ref="A4:A5"/>
    <mergeCell ref="B4:B5"/>
    <mergeCell ref="C4:F4"/>
    <mergeCell ref="G4:J4"/>
    <mergeCell ref="K4:K5"/>
    <mergeCell ref="L4:L5"/>
  </mergeCells>
  <pageMargins left="0.70866141732283472" right="0.70866141732283472" top="0.74803149606299213" bottom="0.74803149606299213" header="0.31496062992125984" footer="0.31496062992125984"/>
  <pageSetup paperSize="9" scale="4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6"/>
  <sheetViews>
    <sheetView view="pageBreakPreview" topLeftCell="A5" zoomScale="60" zoomScaleNormal="90" workbookViewId="0">
      <pane xSplit="1" ySplit="2" topLeftCell="B93" activePane="bottomRight" state="frozen"/>
      <selection activeCell="A5" sqref="A5"/>
      <selection pane="topRight" activeCell="B5" sqref="B5"/>
      <selection pane="bottomLeft" activeCell="A7" sqref="A7"/>
      <selection pane="bottomRight" activeCell="F263" sqref="F263"/>
    </sheetView>
  </sheetViews>
  <sheetFormatPr defaultRowHeight="15.75"/>
  <cols>
    <col min="1" max="1" width="42.7109375" style="153" customWidth="1"/>
    <col min="2" max="2" width="17.28515625" style="140" customWidth="1"/>
    <col min="3" max="3" width="20.5703125" style="140" customWidth="1"/>
    <col min="4" max="4" width="18.7109375" style="162" customWidth="1"/>
    <col min="5" max="5" width="17.28515625" style="140" customWidth="1"/>
    <col min="6" max="6" width="17.28515625" style="162" customWidth="1"/>
    <col min="7" max="7" width="17.28515625" style="140" customWidth="1"/>
    <col min="8" max="8" width="17.28515625" style="162" customWidth="1"/>
    <col min="9" max="9" width="77.28515625" style="151" customWidth="1"/>
    <col min="10" max="10" width="40.42578125" style="151" customWidth="1"/>
    <col min="11" max="16384" width="9.140625" style="1"/>
  </cols>
  <sheetData>
    <row r="1" spans="1:10" s="3" customFormat="1" ht="25.5">
      <c r="A1" s="180" t="s">
        <v>140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s="3" customFormat="1" ht="25.5">
      <c r="A2" s="180" t="s">
        <v>139</v>
      </c>
      <c r="B2" s="180"/>
      <c r="C2" s="180"/>
      <c r="D2" s="180"/>
      <c r="E2" s="180"/>
      <c r="F2" s="180"/>
      <c r="G2" s="180"/>
      <c r="H2" s="180"/>
      <c r="I2" s="180"/>
      <c r="J2" s="180"/>
    </row>
    <row r="3" spans="1:10" s="3" customFormat="1" ht="25.5">
      <c r="A3" s="180" t="s">
        <v>203</v>
      </c>
      <c r="B3" s="180"/>
      <c r="C3" s="180"/>
      <c r="D3" s="180"/>
      <c r="E3" s="180"/>
      <c r="F3" s="180"/>
      <c r="G3" s="180"/>
      <c r="H3" s="180"/>
      <c r="I3" s="180"/>
      <c r="J3" s="180"/>
    </row>
    <row r="4" spans="1:10" s="3" customFormat="1" ht="20.25" customHeight="1">
      <c r="A4" s="4"/>
      <c r="B4" s="136"/>
      <c r="C4" s="78"/>
      <c r="D4" s="160"/>
      <c r="E4" s="78"/>
      <c r="F4" s="160"/>
      <c r="G4" s="78"/>
      <c r="H4" s="160"/>
      <c r="I4" s="79"/>
      <c r="J4" s="6" t="s">
        <v>55</v>
      </c>
    </row>
    <row r="5" spans="1:10" ht="63">
      <c r="A5" s="148" t="s">
        <v>0</v>
      </c>
      <c r="B5" s="137" t="s">
        <v>1</v>
      </c>
      <c r="C5" s="137" t="s">
        <v>2</v>
      </c>
      <c r="D5" s="166" t="s">
        <v>209</v>
      </c>
      <c r="E5" s="137" t="s">
        <v>8</v>
      </c>
      <c r="F5" s="166" t="s">
        <v>210</v>
      </c>
      <c r="G5" s="137" t="s">
        <v>3</v>
      </c>
      <c r="H5" s="166" t="s">
        <v>211</v>
      </c>
      <c r="I5" s="148" t="s">
        <v>54</v>
      </c>
      <c r="J5" s="148" t="s">
        <v>4</v>
      </c>
    </row>
    <row r="6" spans="1:10" ht="27" hidden="1" customHeight="1">
      <c r="A6" s="149" t="s">
        <v>7</v>
      </c>
      <c r="B6" s="138">
        <f>B11+B26+B31+B51+B56+B86+B91+B116+B121+B126+B151+B156+B171+B176+B201+B206+B226+B231+B236+B241</f>
        <v>1240103.3593299999</v>
      </c>
      <c r="C6" s="138">
        <f>C11+C26+C31+C51+C56+C86+C91+C116+C121+C126+C151+C156+C171+C176+C201+C206+C226+C231+C236+C241</f>
        <v>788928.04398999992</v>
      </c>
      <c r="D6" s="158">
        <f>C6*100/B6</f>
        <v>63.617926526401803</v>
      </c>
      <c r="E6" s="138">
        <f>E11+E26+E31+E51+E56+E86+E91+E116+E121+E126+E151+E156+E171+E176+E201+E206+E226+E231+E236+E241</f>
        <v>785790.04850000015</v>
      </c>
      <c r="F6" s="158">
        <f>E6*100/B6</f>
        <v>63.364883466209207</v>
      </c>
      <c r="G6" s="138">
        <f>G11+G26+G31+G51+G56+G86+G91+G116+G121+G126+G151+G156+G171+G176+G201+G206+G226+G231+G236+G241</f>
        <v>749178.11049999995</v>
      </c>
      <c r="H6" s="158">
        <f t="shared" ref="H6:H8" si="0">G6*100/B6</f>
        <v>60.412553910406643</v>
      </c>
      <c r="I6" s="73"/>
      <c r="J6" s="73"/>
    </row>
    <row r="7" spans="1:10" ht="36" hidden="1" customHeight="1">
      <c r="A7" s="150" t="s">
        <v>141</v>
      </c>
      <c r="B7" s="138">
        <f t="shared" ref="B7:G9" si="1">B12+B27+B32+B52+B57+B87+B92+B117+B122+B127+B152+B157+B172+B177+B202+B207+B227+B232+B237+B242</f>
        <v>171387.08907000002</v>
      </c>
      <c r="C7" s="138">
        <f t="shared" si="1"/>
        <v>28291.713579999996</v>
      </c>
      <c r="D7" s="158">
        <f t="shared" ref="D7:D8" si="2">C7*100/B7</f>
        <v>16.507494078766193</v>
      </c>
      <c r="E7" s="138">
        <f t="shared" si="1"/>
        <v>28291.713580000003</v>
      </c>
      <c r="F7" s="158">
        <f>E7*100/B7</f>
        <v>16.5074940787662</v>
      </c>
      <c r="G7" s="138">
        <f t="shared" si="1"/>
        <v>28291.8</v>
      </c>
      <c r="H7" s="158">
        <f t="shared" si="0"/>
        <v>16.507544502634452</v>
      </c>
      <c r="I7" s="73"/>
      <c r="J7" s="73"/>
    </row>
    <row r="8" spans="1:10" ht="42.75" hidden="1">
      <c r="A8" s="150" t="s">
        <v>207</v>
      </c>
      <c r="B8" s="138">
        <f>B13+B28+B33+B53+B58+B88+B93+B118+B123+B128+B153+B158+B173+B178+B203+B208+B228+B233+B238+B243</f>
        <v>851246.59269999992</v>
      </c>
      <c r="C8" s="138">
        <f>C13+C28+C33+C53+C58+C88+C93+C118+C123+C128+C153+C158+C173+C178+C203+C208+C228+C233+C238+C243</f>
        <v>524332.42371</v>
      </c>
      <c r="D8" s="158">
        <f t="shared" si="2"/>
        <v>61.595832301297392</v>
      </c>
      <c r="E8" s="138">
        <f t="shared" si="1"/>
        <v>521540.20900999993</v>
      </c>
      <c r="F8" s="158">
        <f>E8*100/B8</f>
        <v>61.267817514049476</v>
      </c>
      <c r="G8" s="138">
        <f t="shared" si="1"/>
        <v>502267.21258000005</v>
      </c>
      <c r="H8" s="158">
        <f t="shared" si="0"/>
        <v>59.00372663894013</v>
      </c>
      <c r="I8" s="73"/>
      <c r="J8" s="73"/>
    </row>
    <row r="9" spans="1:10" ht="54" hidden="1">
      <c r="A9" s="150" t="s">
        <v>142</v>
      </c>
      <c r="B9" s="138">
        <f t="shared" si="1"/>
        <v>0</v>
      </c>
      <c r="C9" s="138">
        <f t="shared" si="1"/>
        <v>0</v>
      </c>
      <c r="D9" s="158"/>
      <c r="E9" s="138">
        <f t="shared" si="1"/>
        <v>0</v>
      </c>
      <c r="F9" s="158"/>
      <c r="G9" s="138">
        <f t="shared" si="1"/>
        <v>0</v>
      </c>
      <c r="H9" s="158"/>
      <c r="I9" s="73"/>
      <c r="J9" s="73"/>
    </row>
    <row r="10" spans="1:10" ht="30.75" hidden="1" customHeight="1">
      <c r="A10" s="185" t="s">
        <v>122</v>
      </c>
      <c r="B10" s="186"/>
      <c r="C10" s="186"/>
      <c r="D10" s="186"/>
      <c r="E10" s="186"/>
      <c r="F10" s="186"/>
      <c r="G10" s="186"/>
      <c r="H10" s="186"/>
      <c r="I10" s="186"/>
      <c r="J10" s="187"/>
    </row>
    <row r="11" spans="1:10" hidden="1">
      <c r="A11" s="75" t="s">
        <v>7</v>
      </c>
      <c r="B11" s="139">
        <f t="shared" ref="B11:G14" si="3">B16+B21</f>
        <v>12505.89587</v>
      </c>
      <c r="C11" s="139">
        <f t="shared" si="3"/>
        <v>9475.1482099999994</v>
      </c>
      <c r="D11" s="158">
        <f>C11*100/B11</f>
        <v>75.765449420777884</v>
      </c>
      <c r="E11" s="139">
        <f t="shared" si="3"/>
        <v>9475.1482099999994</v>
      </c>
      <c r="F11" s="158">
        <f>E11*100/B11</f>
        <v>75.765449420777884</v>
      </c>
      <c r="G11" s="139">
        <f t="shared" si="3"/>
        <v>9522.1</v>
      </c>
      <c r="H11" s="158">
        <f t="shared" ref="H11" si="4">G11*100/B11</f>
        <v>76.140886658446163</v>
      </c>
      <c r="I11" s="73"/>
      <c r="J11" s="73"/>
    </row>
    <row r="12" spans="1:10" ht="31.5" hidden="1">
      <c r="A12" s="75" t="s">
        <v>9</v>
      </c>
      <c r="B12" s="139">
        <f t="shared" si="3"/>
        <v>0</v>
      </c>
      <c r="C12" s="139">
        <f t="shared" si="3"/>
        <v>0</v>
      </c>
      <c r="D12" s="158"/>
      <c r="E12" s="139">
        <f t="shared" si="3"/>
        <v>0</v>
      </c>
      <c r="F12" s="158"/>
      <c r="G12" s="139">
        <f t="shared" si="3"/>
        <v>0</v>
      </c>
      <c r="H12" s="158"/>
      <c r="I12" s="73"/>
      <c r="J12" s="73"/>
    </row>
    <row r="13" spans="1:10" hidden="1">
      <c r="A13" s="75" t="s">
        <v>5</v>
      </c>
      <c r="B13" s="139">
        <f t="shared" si="3"/>
        <v>3722.7805899999998</v>
      </c>
      <c r="C13" s="139">
        <f t="shared" si="3"/>
        <v>3394.1692899999998</v>
      </c>
      <c r="D13" s="158">
        <f>C13*100/B13</f>
        <v>91.172960853972867</v>
      </c>
      <c r="E13" s="139">
        <f t="shared" si="3"/>
        <v>3394.1692899999998</v>
      </c>
      <c r="F13" s="158">
        <f>E13*100/B13</f>
        <v>91.172960853972867</v>
      </c>
      <c r="G13" s="139">
        <f t="shared" si="3"/>
        <v>3449.4</v>
      </c>
      <c r="H13" s="158">
        <f t="shared" ref="H13" si="5">G13*100/B13</f>
        <v>92.656548421511999</v>
      </c>
      <c r="I13" s="73"/>
      <c r="J13" s="73"/>
    </row>
    <row r="14" spans="1:10" ht="31.5" hidden="1">
      <c r="A14" s="75" t="s">
        <v>6</v>
      </c>
      <c r="B14" s="139">
        <f t="shared" si="3"/>
        <v>0</v>
      </c>
      <c r="C14" s="139">
        <f t="shared" si="3"/>
        <v>0</v>
      </c>
      <c r="D14" s="158"/>
      <c r="E14" s="139">
        <f t="shared" si="3"/>
        <v>0</v>
      </c>
      <c r="F14" s="158"/>
      <c r="G14" s="139">
        <f t="shared" si="3"/>
        <v>0</v>
      </c>
      <c r="H14" s="158"/>
      <c r="I14" s="73"/>
      <c r="J14" s="73"/>
    </row>
    <row r="15" spans="1:10" s="2" customFormat="1" ht="21" hidden="1" customHeight="1">
      <c r="A15" s="182" t="s">
        <v>10</v>
      </c>
      <c r="B15" s="183"/>
      <c r="C15" s="183"/>
      <c r="D15" s="183"/>
      <c r="E15" s="183"/>
      <c r="F15" s="183"/>
      <c r="G15" s="183"/>
      <c r="H15" s="183"/>
      <c r="I15" s="184"/>
      <c r="J15" s="74"/>
    </row>
    <row r="16" spans="1:10" ht="31.5" hidden="1">
      <c r="A16" s="75" t="s">
        <v>7</v>
      </c>
      <c r="B16" s="139">
        <v>8927.7000000000007</v>
      </c>
      <c r="C16" s="139">
        <v>5998.8923400000003</v>
      </c>
      <c r="D16" s="158">
        <f>C16*100/B16</f>
        <v>67.19415235727007</v>
      </c>
      <c r="E16" s="139">
        <v>5998.8923400000003</v>
      </c>
      <c r="F16" s="158">
        <f>E16*100/B16</f>
        <v>67.19415235727007</v>
      </c>
      <c r="G16" s="139">
        <v>6045.8</v>
      </c>
      <c r="H16" s="158">
        <f>G16*100/B16</f>
        <v>67.71956942997636</v>
      </c>
      <c r="I16" s="73" t="s">
        <v>143</v>
      </c>
      <c r="J16" s="73" t="s">
        <v>205</v>
      </c>
    </row>
    <row r="17" spans="1:10" ht="31.5" hidden="1">
      <c r="A17" s="75" t="s">
        <v>9</v>
      </c>
      <c r="B17" s="139"/>
      <c r="C17" s="139"/>
      <c r="D17" s="158" t="e">
        <f t="shared" ref="D17:D18" si="6">C17*100/B17</f>
        <v>#DIV/0!</v>
      </c>
      <c r="E17" s="139"/>
      <c r="F17" s="158" t="e">
        <f t="shared" ref="F17:F18" si="7">E17*100/B17</f>
        <v>#DIV/0!</v>
      </c>
      <c r="G17" s="139"/>
      <c r="H17" s="158" t="e">
        <f t="shared" ref="H17:H18" si="8">G17*100/B17</f>
        <v>#DIV/0!</v>
      </c>
      <c r="I17" s="73"/>
      <c r="J17" s="73"/>
    </row>
    <row r="18" spans="1:10" ht="34.5" hidden="1" customHeight="1">
      <c r="A18" s="75" t="s">
        <v>5</v>
      </c>
      <c r="B18" s="139">
        <v>795</v>
      </c>
      <c r="C18" s="139">
        <v>568.32870000000003</v>
      </c>
      <c r="D18" s="158">
        <f t="shared" si="6"/>
        <v>71.487886792452827</v>
      </c>
      <c r="E18" s="139">
        <v>568.32870000000003</v>
      </c>
      <c r="F18" s="158">
        <f t="shared" si="7"/>
        <v>71.487886792452827</v>
      </c>
      <c r="G18" s="139">
        <v>623.5</v>
      </c>
      <c r="H18" s="158">
        <f t="shared" si="8"/>
        <v>78.427672955974842</v>
      </c>
      <c r="I18" s="73" t="s">
        <v>133</v>
      </c>
      <c r="J18" s="73"/>
    </row>
    <row r="19" spans="1:10" ht="31.5" hidden="1">
      <c r="A19" s="75" t="s">
        <v>6</v>
      </c>
      <c r="B19" s="139"/>
      <c r="C19" s="139"/>
      <c r="D19" s="158"/>
      <c r="E19" s="139"/>
      <c r="F19" s="158"/>
      <c r="G19" s="139"/>
      <c r="H19" s="158"/>
      <c r="I19" s="73"/>
      <c r="J19" s="73"/>
    </row>
    <row r="20" spans="1:10" s="2" customFormat="1" hidden="1">
      <c r="A20" s="182" t="s">
        <v>11</v>
      </c>
      <c r="B20" s="183"/>
      <c r="C20" s="183"/>
      <c r="D20" s="183"/>
      <c r="E20" s="183"/>
      <c r="F20" s="183"/>
      <c r="G20" s="183"/>
      <c r="H20" s="183"/>
      <c r="I20" s="184"/>
      <c r="J20" s="74"/>
    </row>
    <row r="21" spans="1:10" ht="37.5" hidden="1" customHeight="1">
      <c r="A21" s="75" t="s">
        <v>7</v>
      </c>
      <c r="B21" s="139">
        <v>3578.19587</v>
      </c>
      <c r="C21" s="139">
        <v>3476.25587</v>
      </c>
      <c r="D21" s="158">
        <f t="shared" ref="D21:D23" si="9">C21*100/B21</f>
        <v>97.151078261123814</v>
      </c>
      <c r="E21" s="139">
        <v>3476.25587</v>
      </c>
      <c r="F21" s="158">
        <f>E21*100/B21</f>
        <v>97.151078261123814</v>
      </c>
      <c r="G21" s="139">
        <v>3476.3</v>
      </c>
      <c r="H21" s="158">
        <f t="shared" ref="H21" si="10">G21*100/B21</f>
        <v>97.152311564207352</v>
      </c>
      <c r="I21" s="151" t="s">
        <v>206</v>
      </c>
      <c r="J21" s="73"/>
    </row>
    <row r="22" spans="1:10" ht="31.5" hidden="1">
      <c r="A22" s="75" t="s">
        <v>9</v>
      </c>
      <c r="B22" s="139"/>
      <c r="C22" s="139"/>
      <c r="D22" s="158" t="e">
        <f t="shared" si="9"/>
        <v>#DIV/0!</v>
      </c>
      <c r="E22" s="139"/>
      <c r="F22" s="158"/>
      <c r="G22" s="155"/>
      <c r="H22" s="158"/>
      <c r="I22" s="73"/>
      <c r="J22" s="73"/>
    </row>
    <row r="23" spans="1:10" ht="27" hidden="1" customHeight="1">
      <c r="A23" s="75" t="s">
        <v>5</v>
      </c>
      <c r="B23" s="139">
        <f>254.45984+2571.38075+101.94</f>
        <v>2927.7805899999998</v>
      </c>
      <c r="C23" s="139">
        <f>254.45984+2571.38075</f>
        <v>2825.8405899999998</v>
      </c>
      <c r="D23" s="158">
        <f t="shared" si="9"/>
        <v>96.518181712516935</v>
      </c>
      <c r="E23" s="139">
        <f>254.45984+2571.38075</f>
        <v>2825.8405899999998</v>
      </c>
      <c r="F23" s="158">
        <f>E23*100/B23</f>
        <v>96.518181712516935</v>
      </c>
      <c r="G23" s="139">
        <v>2825.9</v>
      </c>
      <c r="H23" s="158">
        <f t="shared" ref="H23" si="11">G23*100/B23</f>
        <v>96.520210894628548</v>
      </c>
      <c r="I23" s="156"/>
      <c r="J23" s="191"/>
    </row>
    <row r="24" spans="1:10" ht="31.5" hidden="1">
      <c r="A24" s="75" t="s">
        <v>6</v>
      </c>
      <c r="B24" s="139">
        <v>0</v>
      </c>
      <c r="C24" s="139">
        <v>0</v>
      </c>
      <c r="D24" s="158"/>
      <c r="E24" s="139">
        <v>0</v>
      </c>
      <c r="F24" s="158"/>
      <c r="G24" s="139">
        <v>0</v>
      </c>
      <c r="H24" s="158"/>
      <c r="I24" s="73"/>
      <c r="J24" s="192"/>
    </row>
    <row r="25" spans="1:10" ht="31.5" hidden="1" customHeight="1">
      <c r="A25" s="185" t="s">
        <v>12</v>
      </c>
      <c r="B25" s="186"/>
      <c r="C25" s="186"/>
      <c r="D25" s="186"/>
      <c r="E25" s="186"/>
      <c r="F25" s="186"/>
      <c r="G25" s="186"/>
      <c r="H25" s="186"/>
      <c r="I25" s="186"/>
      <c r="J25" s="187"/>
    </row>
    <row r="26" spans="1:10" ht="63" hidden="1">
      <c r="A26" s="75" t="s">
        <v>7</v>
      </c>
      <c r="B26" s="139">
        <v>100</v>
      </c>
      <c r="C26" s="139">
        <v>45</v>
      </c>
      <c r="D26" s="158">
        <f t="shared" ref="D26" si="12">C26*100/B26</f>
        <v>45</v>
      </c>
      <c r="E26" s="139">
        <v>39.744</v>
      </c>
      <c r="F26" s="158">
        <f>E26*100/B26</f>
        <v>39.744</v>
      </c>
      <c r="G26" s="155">
        <v>39.700000000000003</v>
      </c>
      <c r="H26" s="158">
        <f t="shared" ref="H26" si="13">G26*100/B26</f>
        <v>39.700000000000003</v>
      </c>
      <c r="I26" s="73"/>
      <c r="J26" s="73" t="s">
        <v>184</v>
      </c>
    </row>
    <row r="27" spans="1:10" ht="31.5" hidden="1">
      <c r="A27" s="75" t="s">
        <v>9</v>
      </c>
      <c r="B27" s="139"/>
      <c r="C27" s="139"/>
      <c r="D27" s="158"/>
      <c r="E27" s="139"/>
      <c r="F27" s="158"/>
      <c r="G27" s="139"/>
      <c r="H27" s="158"/>
      <c r="I27" s="73"/>
      <c r="J27" s="73"/>
    </row>
    <row r="28" spans="1:10" hidden="1">
      <c r="A28" s="75" t="s">
        <v>5</v>
      </c>
      <c r="B28" s="139"/>
      <c r="C28" s="139"/>
      <c r="D28" s="158"/>
      <c r="E28" s="139"/>
      <c r="F28" s="158"/>
      <c r="G28" s="139"/>
      <c r="H28" s="158"/>
      <c r="I28" s="73"/>
      <c r="J28" s="73"/>
    </row>
    <row r="29" spans="1:10" ht="31.5" hidden="1">
      <c r="A29" s="75" t="s">
        <v>6</v>
      </c>
      <c r="B29" s="139"/>
      <c r="C29" s="139"/>
      <c r="D29" s="158"/>
      <c r="E29" s="139"/>
      <c r="F29" s="158"/>
      <c r="G29" s="139"/>
      <c r="H29" s="158"/>
      <c r="I29" s="73"/>
      <c r="J29" s="73"/>
    </row>
    <row r="30" spans="1:10" ht="32.25" customHeight="1">
      <c r="A30" s="185" t="s">
        <v>13</v>
      </c>
      <c r="B30" s="186"/>
      <c r="C30" s="186"/>
      <c r="D30" s="186"/>
      <c r="E30" s="186"/>
      <c r="F30" s="186"/>
      <c r="G30" s="186"/>
      <c r="H30" s="186"/>
      <c r="I30" s="186"/>
      <c r="J30" s="187"/>
    </row>
    <row r="31" spans="1:10">
      <c r="A31" s="75" t="s">
        <v>7</v>
      </c>
      <c r="B31" s="139">
        <f t="shared" ref="B31:G34" si="14">B36+B41+B46</f>
        <v>901429.97303999995</v>
      </c>
      <c r="C31" s="139">
        <f t="shared" si="14"/>
        <v>548364.42452</v>
      </c>
      <c r="D31" s="158">
        <f t="shared" ref="D31:D33" si="15">C31*100/B31</f>
        <v>60.832725882265173</v>
      </c>
      <c r="E31" s="139">
        <f t="shared" si="14"/>
        <v>545608.71646000003</v>
      </c>
      <c r="F31" s="158">
        <f>E31*100/B31</f>
        <v>60.527021818453477</v>
      </c>
      <c r="G31" s="139">
        <f t="shared" si="14"/>
        <v>560074.1</v>
      </c>
      <c r="H31" s="158">
        <f t="shared" ref="H31:H33" si="16">G31*100/B31</f>
        <v>62.131736990195172</v>
      </c>
      <c r="I31" s="73"/>
      <c r="J31" s="73"/>
    </row>
    <row r="32" spans="1:10" ht="31.5">
      <c r="A32" s="75" t="s">
        <v>9</v>
      </c>
      <c r="B32" s="139">
        <f t="shared" si="14"/>
        <v>159062.00007000001</v>
      </c>
      <c r="C32" s="139">
        <f t="shared" si="14"/>
        <v>20747.953579999998</v>
      </c>
      <c r="D32" s="158">
        <f t="shared" si="15"/>
        <v>13.043941086412365</v>
      </c>
      <c r="E32" s="139">
        <f t="shared" si="14"/>
        <v>20747.953580000001</v>
      </c>
      <c r="F32" s="158">
        <f>E32*100/B32</f>
        <v>13.043941086412367</v>
      </c>
      <c r="G32" s="139">
        <f t="shared" si="14"/>
        <v>20748</v>
      </c>
      <c r="H32" s="158">
        <f t="shared" si="16"/>
        <v>13.043970270001145</v>
      </c>
      <c r="I32" s="73"/>
      <c r="J32" s="73"/>
    </row>
    <row r="33" spans="1:10" ht="18.75" customHeight="1">
      <c r="A33" s="75" t="s">
        <v>5</v>
      </c>
      <c r="B33" s="139">
        <f t="shared" si="14"/>
        <v>656526.91738</v>
      </c>
      <c r="C33" s="139">
        <f t="shared" si="14"/>
        <v>377246.81946000003</v>
      </c>
      <c r="D33" s="158">
        <f t="shared" si="15"/>
        <v>57.460982858932546</v>
      </c>
      <c r="E33" s="139">
        <f t="shared" si="14"/>
        <v>374740.00255999999</v>
      </c>
      <c r="F33" s="158">
        <f>E33*100/B33</f>
        <v>57.079152832830339</v>
      </c>
      <c r="G33" s="139">
        <f t="shared" si="14"/>
        <v>397442.4</v>
      </c>
      <c r="H33" s="158">
        <f t="shared" si="16"/>
        <v>60.537106625585466</v>
      </c>
      <c r="I33" s="73"/>
      <c r="J33" s="73"/>
    </row>
    <row r="34" spans="1:10" ht="31.5">
      <c r="A34" s="75" t="s">
        <v>6</v>
      </c>
      <c r="B34" s="139">
        <f t="shared" si="14"/>
        <v>0</v>
      </c>
      <c r="C34" s="139">
        <f t="shared" si="14"/>
        <v>0</v>
      </c>
      <c r="D34" s="158"/>
      <c r="E34" s="139">
        <f t="shared" si="14"/>
        <v>0</v>
      </c>
      <c r="F34" s="158"/>
      <c r="G34" s="139">
        <f t="shared" si="14"/>
        <v>0</v>
      </c>
      <c r="H34" s="158"/>
      <c r="I34" s="73"/>
      <c r="J34" s="73"/>
    </row>
    <row r="35" spans="1:10" s="121" customFormat="1" ht="21.75" customHeight="1">
      <c r="A35" s="188" t="s">
        <v>14</v>
      </c>
      <c r="B35" s="189"/>
      <c r="C35" s="189"/>
      <c r="D35" s="189"/>
      <c r="E35" s="189"/>
      <c r="F35" s="189"/>
      <c r="G35" s="189"/>
      <c r="H35" s="189"/>
      <c r="I35" s="190"/>
      <c r="J35" s="120"/>
    </row>
    <row r="36" spans="1:10" ht="409.6" customHeight="1">
      <c r="A36" s="75" t="s">
        <v>7</v>
      </c>
      <c r="B36" s="139">
        <v>841695.24604</v>
      </c>
      <c r="C36" s="139">
        <v>506990.38916000002</v>
      </c>
      <c r="D36" s="158">
        <f t="shared" ref="D36:D38" si="17">C36*100/B36</f>
        <v>60.234436578474657</v>
      </c>
      <c r="E36" s="139">
        <v>504237.94118000002</v>
      </c>
      <c r="F36" s="158">
        <f>E36*100/B36</f>
        <v>59.907424160031084</v>
      </c>
      <c r="G36" s="139">
        <v>517313.1</v>
      </c>
      <c r="H36" s="158">
        <f t="shared" ref="H36:H38" si="18">G36*100/B36</f>
        <v>61.460855628429634</v>
      </c>
      <c r="I36" s="73" t="s">
        <v>185</v>
      </c>
      <c r="J36" s="73"/>
    </row>
    <row r="37" spans="1:10" ht="47.25" hidden="1">
      <c r="A37" s="75" t="s">
        <v>9</v>
      </c>
      <c r="B37" s="139">
        <v>159062.00007000001</v>
      </c>
      <c r="C37" s="139">
        <f>9.36+84.59799+20653.99559</f>
        <v>20747.953579999998</v>
      </c>
      <c r="D37" s="158">
        <f t="shared" si="17"/>
        <v>13.043941086412365</v>
      </c>
      <c r="E37" s="139">
        <v>20747.953580000001</v>
      </c>
      <c r="F37" s="158">
        <f>E37*100/B37</f>
        <v>13.043941086412367</v>
      </c>
      <c r="G37" s="139">
        <v>20748</v>
      </c>
      <c r="H37" s="158">
        <f t="shared" si="18"/>
        <v>13.043970270001145</v>
      </c>
      <c r="I37" s="73" t="s">
        <v>208</v>
      </c>
      <c r="J37" s="73"/>
    </row>
    <row r="38" spans="1:10" ht="156.75" customHeight="1">
      <c r="A38" s="75" t="s">
        <v>216</v>
      </c>
      <c r="B38" s="139">
        <v>656526.91738</v>
      </c>
      <c r="C38" s="139">
        <v>377246.81946000003</v>
      </c>
      <c r="D38" s="158">
        <f t="shared" si="17"/>
        <v>57.460982858932546</v>
      </c>
      <c r="E38" s="139">
        <v>374740.00255999999</v>
      </c>
      <c r="F38" s="158">
        <f>E38*100/B38</f>
        <v>57.079152832830339</v>
      </c>
      <c r="G38" s="139">
        <v>397442.4</v>
      </c>
      <c r="H38" s="158">
        <f t="shared" si="18"/>
        <v>60.537106625585466</v>
      </c>
      <c r="I38" s="73" t="s">
        <v>144</v>
      </c>
      <c r="J38" s="73"/>
    </row>
    <row r="39" spans="1:10" ht="31.5">
      <c r="A39" s="75" t="s">
        <v>6</v>
      </c>
      <c r="B39" s="139"/>
      <c r="C39" s="139"/>
      <c r="D39" s="158"/>
      <c r="E39" s="139"/>
      <c r="F39" s="158"/>
      <c r="G39" s="139"/>
      <c r="H39" s="158"/>
      <c r="I39" s="73"/>
      <c r="J39" s="73"/>
    </row>
    <row r="40" spans="1:10" s="2" customFormat="1">
      <c r="A40" s="182" t="s">
        <v>15</v>
      </c>
      <c r="B40" s="183"/>
      <c r="C40" s="183"/>
      <c r="D40" s="183"/>
      <c r="E40" s="183"/>
      <c r="F40" s="183"/>
      <c r="G40" s="183"/>
      <c r="H40" s="183"/>
      <c r="I40" s="184"/>
      <c r="J40" s="74"/>
    </row>
    <row r="41" spans="1:10" ht="168.75" customHeight="1">
      <c r="A41" s="75" t="s">
        <v>7</v>
      </c>
      <c r="B41" s="139">
        <v>59481.726999999999</v>
      </c>
      <c r="C41" s="139">
        <v>41186.560360000003</v>
      </c>
      <c r="D41" s="158">
        <f t="shared" ref="D41" si="19">C41*100/B41</f>
        <v>69.242374822102931</v>
      </c>
      <c r="E41" s="139">
        <v>41186.460359999997</v>
      </c>
      <c r="F41" s="158">
        <f>E41*100/B41</f>
        <v>69.242206703245188</v>
      </c>
      <c r="G41" s="139">
        <v>42576.7</v>
      </c>
      <c r="H41" s="158">
        <f t="shared" ref="H41" si="20">G41*100/B41</f>
        <v>71.57946170594542</v>
      </c>
      <c r="I41" s="73" t="s">
        <v>145</v>
      </c>
      <c r="J41" s="73"/>
    </row>
    <row r="42" spans="1:10" ht="31.5" hidden="1">
      <c r="A42" s="75" t="s">
        <v>9</v>
      </c>
      <c r="B42" s="139"/>
      <c r="C42" s="139"/>
      <c r="D42" s="158"/>
      <c r="E42" s="139"/>
      <c r="F42" s="158"/>
      <c r="G42" s="139"/>
      <c r="H42" s="158"/>
      <c r="I42" s="73"/>
      <c r="J42" s="73"/>
    </row>
    <row r="43" spans="1:10" hidden="1">
      <c r="A43" s="75" t="s">
        <v>5</v>
      </c>
      <c r="B43" s="139"/>
      <c r="C43" s="139"/>
      <c r="D43" s="158"/>
      <c r="E43" s="139"/>
      <c r="F43" s="158"/>
      <c r="G43" s="139"/>
      <c r="H43" s="158"/>
      <c r="I43" s="73"/>
      <c r="J43" s="73"/>
    </row>
    <row r="44" spans="1:10" ht="31.5" hidden="1">
      <c r="A44" s="75" t="s">
        <v>6</v>
      </c>
      <c r="B44" s="139"/>
      <c r="C44" s="139"/>
      <c r="D44" s="158"/>
      <c r="E44" s="139"/>
      <c r="F44" s="158"/>
      <c r="G44" s="139"/>
      <c r="H44" s="158"/>
      <c r="I44" s="73"/>
      <c r="J44" s="73"/>
    </row>
    <row r="45" spans="1:10" s="2" customFormat="1">
      <c r="A45" s="182" t="s">
        <v>16</v>
      </c>
      <c r="B45" s="183"/>
      <c r="C45" s="183"/>
      <c r="D45" s="183"/>
      <c r="E45" s="183"/>
      <c r="F45" s="183"/>
      <c r="G45" s="183"/>
      <c r="H45" s="183"/>
      <c r="I45" s="184"/>
      <c r="J45" s="74"/>
    </row>
    <row r="46" spans="1:10" ht="34.5" customHeight="1">
      <c r="A46" s="75" t="s">
        <v>7</v>
      </c>
      <c r="B46" s="139">
        <v>253</v>
      </c>
      <c r="C46" s="167">
        <v>187.47499999999999</v>
      </c>
      <c r="D46" s="158">
        <f t="shared" ref="D46" si="21">C46*100/B46</f>
        <v>74.100790513833985</v>
      </c>
      <c r="E46" s="139">
        <v>184.31492</v>
      </c>
      <c r="F46" s="158">
        <f>E46*100/B46</f>
        <v>72.851747035573112</v>
      </c>
      <c r="G46" s="139">
        <v>184.3</v>
      </c>
      <c r="H46" s="158">
        <f t="shared" ref="H46" si="22">G46*100/B46</f>
        <v>72.845849802371546</v>
      </c>
      <c r="I46" s="73" t="s">
        <v>134</v>
      </c>
      <c r="J46" s="73" t="s">
        <v>123</v>
      </c>
    </row>
    <row r="47" spans="1:10" ht="31.5" hidden="1">
      <c r="A47" s="75" t="s">
        <v>9</v>
      </c>
      <c r="B47" s="139"/>
      <c r="C47" s="139"/>
      <c r="D47" s="158"/>
      <c r="E47" s="139"/>
      <c r="F47" s="158"/>
      <c r="G47" s="139"/>
      <c r="H47" s="158"/>
      <c r="I47" s="73"/>
      <c r="J47" s="73"/>
    </row>
    <row r="48" spans="1:10" hidden="1">
      <c r="A48" s="75" t="s">
        <v>5</v>
      </c>
      <c r="B48" s="139"/>
      <c r="C48" s="139"/>
      <c r="D48" s="158"/>
      <c r="E48" s="139"/>
      <c r="F48" s="158"/>
      <c r="G48" s="139"/>
      <c r="H48" s="158"/>
      <c r="I48" s="73"/>
      <c r="J48" s="73"/>
    </row>
    <row r="49" spans="1:10" ht="31.5" hidden="1">
      <c r="A49" s="75" t="s">
        <v>6</v>
      </c>
      <c r="B49" s="139"/>
      <c r="C49" s="139"/>
      <c r="D49" s="158"/>
      <c r="E49" s="139"/>
      <c r="F49" s="158"/>
      <c r="G49" s="139"/>
      <c r="H49" s="158"/>
      <c r="I49" s="73"/>
      <c r="J49" s="73"/>
    </row>
    <row r="50" spans="1:10" ht="42.75" hidden="1" customHeight="1">
      <c r="A50" s="185" t="s">
        <v>17</v>
      </c>
      <c r="B50" s="186"/>
      <c r="C50" s="186"/>
      <c r="D50" s="186"/>
      <c r="E50" s="186"/>
      <c r="F50" s="186"/>
      <c r="G50" s="186"/>
      <c r="H50" s="186"/>
      <c r="I50" s="186"/>
      <c r="J50" s="187"/>
    </row>
    <row r="51" spans="1:10" ht="126" hidden="1">
      <c r="A51" s="75" t="s">
        <v>7</v>
      </c>
      <c r="B51" s="139">
        <v>4509.3645200000001</v>
      </c>
      <c r="C51" s="139">
        <v>2598.2849700000002</v>
      </c>
      <c r="D51" s="158">
        <f t="shared" ref="D51" si="23">C51*100/B51</f>
        <v>57.619759025380368</v>
      </c>
      <c r="E51" s="139">
        <v>2462.0756200000001</v>
      </c>
      <c r="F51" s="158">
        <f>E51*100/B51</f>
        <v>54.599170439208585</v>
      </c>
      <c r="G51" s="155">
        <v>1796.6</v>
      </c>
      <c r="H51" s="158">
        <f t="shared" ref="H51" si="24">G51*100/B51</f>
        <v>39.841534035044035</v>
      </c>
      <c r="I51" s="73" t="s">
        <v>183</v>
      </c>
      <c r="J51" s="73" t="s">
        <v>124</v>
      </c>
    </row>
    <row r="52" spans="1:10" ht="31.5" hidden="1">
      <c r="A52" s="75" t="s">
        <v>9</v>
      </c>
      <c r="B52" s="139"/>
      <c r="C52" s="139"/>
      <c r="D52" s="158"/>
      <c r="E52" s="139"/>
      <c r="F52" s="158"/>
      <c r="G52" s="139"/>
      <c r="H52" s="158"/>
      <c r="I52" s="73"/>
      <c r="J52" s="73"/>
    </row>
    <row r="53" spans="1:10" ht="96" hidden="1" customHeight="1">
      <c r="A53" s="75" t="s">
        <v>5</v>
      </c>
      <c r="B53" s="139">
        <v>1202.24245</v>
      </c>
      <c r="C53" s="139">
        <v>790.10576000000003</v>
      </c>
      <c r="D53" s="158">
        <f t="shared" ref="D53" si="25">C53*100/B53</f>
        <v>65.719336395084042</v>
      </c>
      <c r="E53" s="139">
        <f>417.2231+240.48059+0.96316</f>
        <v>658.66685000000007</v>
      </c>
      <c r="F53" s="158">
        <f>E53*100/B53</f>
        <v>54.786524132465971</v>
      </c>
      <c r="G53" s="155">
        <v>515.4</v>
      </c>
      <c r="H53" s="158">
        <f t="shared" ref="H53" si="26">G53*100/B53</f>
        <v>42.8698886817713</v>
      </c>
      <c r="I53" s="73" t="s">
        <v>186</v>
      </c>
      <c r="J53" s="73" t="s">
        <v>124</v>
      </c>
    </row>
    <row r="54" spans="1:10" ht="31.5" hidden="1">
      <c r="A54" s="75" t="s">
        <v>6</v>
      </c>
      <c r="B54" s="139"/>
      <c r="C54" s="139"/>
      <c r="D54" s="158"/>
      <c r="E54" s="139"/>
      <c r="F54" s="158"/>
      <c r="G54" s="139"/>
      <c r="H54" s="158"/>
      <c r="I54" s="73"/>
      <c r="J54" s="73"/>
    </row>
    <row r="55" spans="1:10" ht="24" customHeight="1">
      <c r="A55" s="185" t="s">
        <v>18</v>
      </c>
      <c r="B55" s="186"/>
      <c r="C55" s="186"/>
      <c r="D55" s="186"/>
      <c r="E55" s="186"/>
      <c r="F55" s="186"/>
      <c r="G55" s="186"/>
      <c r="H55" s="186"/>
      <c r="I55" s="186"/>
      <c r="J55" s="187"/>
    </row>
    <row r="56" spans="1:10" ht="24.75" customHeight="1">
      <c r="A56" s="75" t="s">
        <v>7</v>
      </c>
      <c r="B56" s="139">
        <f t="shared" ref="B56:G59" si="27">B61+B66+B71+B76+B81</f>
        <v>68395.600000000006</v>
      </c>
      <c r="C56" s="139">
        <f t="shared" si="27"/>
        <v>46329.536399999997</v>
      </c>
      <c r="D56" s="158">
        <f t="shared" ref="D56" si="28">C56*100/B56</f>
        <v>67.737597740205501</v>
      </c>
      <c r="E56" s="139">
        <f t="shared" si="27"/>
        <v>46253.895979999994</v>
      </c>
      <c r="F56" s="158">
        <f>E56*100/B56</f>
        <v>67.627005216709833</v>
      </c>
      <c r="G56" s="139">
        <f t="shared" si="27"/>
        <v>47807.1</v>
      </c>
      <c r="H56" s="158">
        <f t="shared" ref="H56" si="29">G56*100/B56</f>
        <v>69.897917409891861</v>
      </c>
      <c r="I56" s="73"/>
      <c r="J56" s="73"/>
    </row>
    <row r="57" spans="1:10" ht="31.5" hidden="1">
      <c r="A57" s="75" t="s">
        <v>9</v>
      </c>
      <c r="B57" s="139">
        <f t="shared" si="27"/>
        <v>0</v>
      </c>
      <c r="C57" s="139">
        <f t="shared" si="27"/>
        <v>0</v>
      </c>
      <c r="D57" s="158"/>
      <c r="E57" s="139">
        <f t="shared" si="27"/>
        <v>0</v>
      </c>
      <c r="F57" s="158"/>
      <c r="G57" s="139">
        <f t="shared" si="27"/>
        <v>0</v>
      </c>
      <c r="H57" s="158"/>
      <c r="I57" s="73"/>
      <c r="J57" s="73"/>
    </row>
    <row r="58" spans="1:10">
      <c r="A58" s="75" t="s">
        <v>5</v>
      </c>
      <c r="B58" s="139">
        <f t="shared" si="27"/>
        <v>201.1</v>
      </c>
      <c r="C58" s="139">
        <f t="shared" si="27"/>
        <v>201.1</v>
      </c>
      <c r="D58" s="158">
        <f t="shared" ref="D58" si="30">C58*100/B58</f>
        <v>100</v>
      </c>
      <c r="E58" s="139">
        <f t="shared" si="27"/>
        <v>201.10000000000002</v>
      </c>
      <c r="F58" s="158">
        <f>E58*100/B58</f>
        <v>100.00000000000001</v>
      </c>
      <c r="G58" s="139">
        <f t="shared" si="27"/>
        <v>201.1</v>
      </c>
      <c r="H58" s="158">
        <f t="shared" ref="H58" si="31">G58*100/B58</f>
        <v>100</v>
      </c>
      <c r="I58" s="73"/>
      <c r="J58" s="73"/>
    </row>
    <row r="59" spans="1:10" ht="31.5" hidden="1">
      <c r="A59" s="75" t="s">
        <v>6</v>
      </c>
      <c r="B59" s="139">
        <f t="shared" si="27"/>
        <v>0</v>
      </c>
      <c r="C59" s="139">
        <f t="shared" si="27"/>
        <v>0</v>
      </c>
      <c r="D59" s="158"/>
      <c r="E59" s="139">
        <f t="shared" si="27"/>
        <v>0</v>
      </c>
      <c r="F59" s="158"/>
      <c r="G59" s="139">
        <f t="shared" si="27"/>
        <v>0</v>
      </c>
      <c r="H59" s="158"/>
      <c r="I59" s="73"/>
      <c r="J59" s="73"/>
    </row>
    <row r="60" spans="1:10" s="121" customFormat="1" ht="21" customHeight="1">
      <c r="A60" s="188" t="s">
        <v>20</v>
      </c>
      <c r="B60" s="189"/>
      <c r="C60" s="189"/>
      <c r="D60" s="189"/>
      <c r="E60" s="189"/>
      <c r="F60" s="189"/>
      <c r="G60" s="189"/>
      <c r="H60" s="189"/>
      <c r="I60" s="190"/>
      <c r="J60" s="120"/>
    </row>
    <row r="61" spans="1:10" ht="73.5" customHeight="1">
      <c r="A61" s="75" t="s">
        <v>7</v>
      </c>
      <c r="B61" s="139">
        <v>19834.900000000001</v>
      </c>
      <c r="C61" s="139">
        <v>12909.83879</v>
      </c>
      <c r="D61" s="158">
        <f t="shared" ref="D61" si="32">C61*100/B61</f>
        <v>65.086482866059313</v>
      </c>
      <c r="E61" s="139">
        <v>12909.83879</v>
      </c>
      <c r="F61" s="158">
        <f>E61*100/B61</f>
        <v>65.086482866059313</v>
      </c>
      <c r="G61" s="139">
        <v>13652.7</v>
      </c>
      <c r="H61" s="158">
        <f t="shared" ref="H61" si="33">G61*100/B61</f>
        <v>68.831705730807812</v>
      </c>
      <c r="I61" s="73" t="s">
        <v>147</v>
      </c>
      <c r="J61" s="73" t="s">
        <v>212</v>
      </c>
    </row>
    <row r="62" spans="1:10" ht="31.5" hidden="1">
      <c r="A62" s="75" t="s">
        <v>9</v>
      </c>
      <c r="B62" s="139"/>
      <c r="C62" s="139"/>
      <c r="D62" s="158"/>
      <c r="E62" s="139"/>
      <c r="F62" s="158"/>
      <c r="G62" s="139"/>
      <c r="H62" s="158"/>
      <c r="I62" s="73"/>
      <c r="J62" s="73"/>
    </row>
    <row r="63" spans="1:10" hidden="1">
      <c r="A63" s="75" t="s">
        <v>5</v>
      </c>
      <c r="B63" s="139"/>
      <c r="C63" s="139"/>
      <c r="D63" s="158"/>
      <c r="E63" s="139"/>
      <c r="F63" s="158"/>
      <c r="G63" s="139"/>
      <c r="H63" s="158"/>
      <c r="I63" s="73"/>
      <c r="J63" s="73"/>
    </row>
    <row r="64" spans="1:10" ht="31.5" hidden="1">
      <c r="A64" s="75" t="s">
        <v>6</v>
      </c>
      <c r="B64" s="139"/>
      <c r="C64" s="139"/>
      <c r="D64" s="158"/>
      <c r="E64" s="139"/>
      <c r="F64" s="158"/>
      <c r="G64" s="139"/>
      <c r="H64" s="158"/>
      <c r="I64" s="73"/>
      <c r="J64" s="73"/>
    </row>
    <row r="65" spans="1:10" s="121" customFormat="1" ht="18.75" customHeight="1">
      <c r="A65" s="188" t="s">
        <v>19</v>
      </c>
      <c r="B65" s="189"/>
      <c r="C65" s="189"/>
      <c r="D65" s="189"/>
      <c r="E65" s="189"/>
      <c r="F65" s="189"/>
      <c r="G65" s="189"/>
      <c r="H65" s="189"/>
      <c r="I65" s="190"/>
      <c r="J65" s="120"/>
    </row>
    <row r="66" spans="1:10" ht="129.75" customHeight="1">
      <c r="A66" s="75" t="s">
        <v>7</v>
      </c>
      <c r="B66" s="139">
        <v>27478</v>
      </c>
      <c r="C66" s="139">
        <v>18025.326089999999</v>
      </c>
      <c r="D66" s="158">
        <f t="shared" ref="D66:D68" si="34">C66*100/B66</f>
        <v>65.599119622971102</v>
      </c>
      <c r="E66" s="139">
        <v>18025.326089999999</v>
      </c>
      <c r="F66" s="158">
        <f>E66*100/B66</f>
        <v>65.599119622971102</v>
      </c>
      <c r="G66" s="139">
        <v>18755.599999999999</v>
      </c>
      <c r="H66" s="158">
        <f t="shared" ref="H66" si="35">G66*100/B66</f>
        <v>68.256787247980199</v>
      </c>
      <c r="I66" s="73" t="s">
        <v>197</v>
      </c>
      <c r="J66" s="73" t="s">
        <v>213</v>
      </c>
    </row>
    <row r="67" spans="1:10" ht="31.5" hidden="1">
      <c r="A67" s="75" t="s">
        <v>9</v>
      </c>
      <c r="B67" s="139"/>
      <c r="C67" s="139"/>
      <c r="D67" s="158" t="e">
        <f t="shared" si="34"/>
        <v>#DIV/0!</v>
      </c>
      <c r="E67" s="139"/>
      <c r="F67" s="158"/>
      <c r="G67" s="155"/>
      <c r="H67" s="158"/>
      <c r="I67" s="73"/>
      <c r="J67" s="73"/>
    </row>
    <row r="68" spans="1:10" ht="20.25" customHeight="1">
      <c r="A68" s="75" t="s">
        <v>5</v>
      </c>
      <c r="B68" s="139">
        <v>201.1</v>
      </c>
      <c r="C68" s="139">
        <v>201.1</v>
      </c>
      <c r="D68" s="158">
        <f t="shared" si="34"/>
        <v>100</v>
      </c>
      <c r="E68" s="139">
        <f>182.07587+19.02413</f>
        <v>201.10000000000002</v>
      </c>
      <c r="F68" s="158">
        <f>E68*100/B68</f>
        <v>100.00000000000001</v>
      </c>
      <c r="G68" s="139">
        <v>201.1</v>
      </c>
      <c r="H68" s="158">
        <f t="shared" ref="H68" si="36">G68*100/B68</f>
        <v>100</v>
      </c>
      <c r="I68" s="73"/>
      <c r="J68" s="73"/>
    </row>
    <row r="69" spans="1:10" ht="31.5" hidden="1">
      <c r="A69" s="75" t="s">
        <v>6</v>
      </c>
      <c r="B69" s="139"/>
      <c r="C69" s="139"/>
      <c r="D69" s="158"/>
      <c r="E69" s="139"/>
      <c r="F69" s="158"/>
      <c r="G69" s="139"/>
      <c r="H69" s="158"/>
      <c r="I69" s="73"/>
      <c r="J69" s="73"/>
    </row>
    <row r="70" spans="1:10" s="121" customFormat="1" ht="20.25" customHeight="1">
      <c r="A70" s="188" t="s">
        <v>21</v>
      </c>
      <c r="B70" s="189"/>
      <c r="C70" s="189"/>
      <c r="D70" s="189"/>
      <c r="E70" s="189"/>
      <c r="F70" s="189"/>
      <c r="G70" s="189"/>
      <c r="H70" s="189"/>
      <c r="I70" s="190"/>
      <c r="J70" s="120"/>
    </row>
    <row r="71" spans="1:10" ht="112.5" customHeight="1">
      <c r="A71" s="75" t="s">
        <v>7</v>
      </c>
      <c r="B71" s="139">
        <v>1751.2</v>
      </c>
      <c r="C71" s="139">
        <v>1325.08006</v>
      </c>
      <c r="D71" s="158">
        <f t="shared" ref="D71" si="37">C71*100/B71</f>
        <v>75.666974645957055</v>
      </c>
      <c r="E71" s="139">
        <v>1325.08006</v>
      </c>
      <c r="F71" s="158">
        <f>E71*100/B71</f>
        <v>75.666974645957055</v>
      </c>
      <c r="G71" s="139">
        <v>1350.1</v>
      </c>
      <c r="H71" s="158">
        <f t="shared" ref="H71" si="38">G71*100/B71</f>
        <v>77.095705801735946</v>
      </c>
      <c r="I71" s="73" t="s">
        <v>196</v>
      </c>
      <c r="J71" s="73"/>
    </row>
    <row r="72" spans="1:10" ht="31.5" hidden="1">
      <c r="A72" s="75" t="s">
        <v>9</v>
      </c>
      <c r="B72" s="139"/>
      <c r="C72" s="139"/>
      <c r="D72" s="158"/>
      <c r="E72" s="139"/>
      <c r="F72" s="158"/>
      <c r="G72" s="139"/>
      <c r="H72" s="158"/>
      <c r="I72" s="73"/>
      <c r="J72" s="73"/>
    </row>
    <row r="73" spans="1:10" hidden="1">
      <c r="A73" s="75" t="s">
        <v>5</v>
      </c>
      <c r="B73" s="139"/>
      <c r="C73" s="139"/>
      <c r="D73" s="158"/>
      <c r="E73" s="139"/>
      <c r="F73" s="158"/>
      <c r="G73" s="139"/>
      <c r="H73" s="158"/>
      <c r="I73" s="73"/>
      <c r="J73" s="73"/>
    </row>
    <row r="74" spans="1:10" ht="31.5" hidden="1">
      <c r="A74" s="75" t="s">
        <v>6</v>
      </c>
      <c r="B74" s="139"/>
      <c r="C74" s="139"/>
      <c r="D74" s="158"/>
      <c r="E74" s="139"/>
      <c r="F74" s="158"/>
      <c r="G74" s="139"/>
      <c r="H74" s="158"/>
      <c r="I74" s="73"/>
      <c r="J74" s="73"/>
    </row>
    <row r="75" spans="1:10" s="2" customFormat="1">
      <c r="A75" s="182" t="s">
        <v>22</v>
      </c>
      <c r="B75" s="183"/>
      <c r="C75" s="183"/>
      <c r="D75" s="183"/>
      <c r="E75" s="183"/>
      <c r="F75" s="183"/>
      <c r="G75" s="183"/>
      <c r="H75" s="183"/>
      <c r="I75" s="184"/>
      <c r="J75" s="74"/>
    </row>
    <row r="76" spans="1:10" ht="78.75" customHeight="1">
      <c r="A76" s="75" t="s">
        <v>7</v>
      </c>
      <c r="B76" s="139">
        <v>17406.5</v>
      </c>
      <c r="C76" s="139">
        <v>12777.075720000001</v>
      </c>
      <c r="D76" s="158">
        <f t="shared" ref="D76" si="39">C76*100/B76</f>
        <v>73.40404860253355</v>
      </c>
      <c r="E76" s="139">
        <v>12701.435299999999</v>
      </c>
      <c r="F76" s="158">
        <f>E76*100/B76</f>
        <v>72.969495877976613</v>
      </c>
      <c r="G76" s="139">
        <v>12770.5</v>
      </c>
      <c r="H76" s="158">
        <f t="shared" ref="H76" si="40">G76*100/B76</f>
        <v>73.366271220521071</v>
      </c>
      <c r="I76" s="73" t="s">
        <v>146</v>
      </c>
      <c r="J76" s="73" t="s">
        <v>214</v>
      </c>
    </row>
    <row r="77" spans="1:10" ht="31.5" hidden="1">
      <c r="A77" s="75" t="s">
        <v>9</v>
      </c>
      <c r="B77" s="139"/>
      <c r="C77" s="139"/>
      <c r="D77" s="158"/>
      <c r="E77" s="139"/>
      <c r="F77" s="158"/>
      <c r="G77" s="139"/>
      <c r="H77" s="158"/>
      <c r="I77" s="73"/>
      <c r="J77" s="73"/>
    </row>
    <row r="78" spans="1:10" hidden="1">
      <c r="A78" s="75" t="s">
        <v>5</v>
      </c>
      <c r="B78" s="139"/>
      <c r="C78" s="139"/>
      <c r="D78" s="158"/>
      <c r="E78" s="139"/>
      <c r="F78" s="158"/>
      <c r="G78" s="139"/>
      <c r="H78" s="158"/>
      <c r="I78" s="73"/>
      <c r="J78" s="73"/>
    </row>
    <row r="79" spans="1:10" ht="31.5" hidden="1">
      <c r="A79" s="75" t="s">
        <v>6</v>
      </c>
      <c r="B79" s="139"/>
      <c r="C79" s="139"/>
      <c r="D79" s="158"/>
      <c r="E79" s="139"/>
      <c r="F79" s="158"/>
      <c r="G79" s="139"/>
      <c r="H79" s="158"/>
      <c r="I79" s="73"/>
      <c r="J79" s="73"/>
    </row>
    <row r="80" spans="1:10" s="121" customFormat="1" ht="20.25" customHeight="1">
      <c r="A80" s="188" t="s">
        <v>23</v>
      </c>
      <c r="B80" s="189"/>
      <c r="C80" s="189"/>
      <c r="D80" s="189"/>
      <c r="E80" s="189"/>
      <c r="F80" s="189"/>
      <c r="G80" s="189"/>
      <c r="H80" s="189"/>
      <c r="I80" s="190"/>
      <c r="J80" s="120"/>
    </row>
    <row r="81" spans="1:10" ht="63">
      <c r="A81" s="75" t="s">
        <v>7</v>
      </c>
      <c r="B81" s="139">
        <v>1925</v>
      </c>
      <c r="C81" s="139">
        <v>1292.2157400000001</v>
      </c>
      <c r="D81" s="158">
        <f t="shared" ref="D81" si="41">C81*100/B81</f>
        <v>67.128090389610392</v>
      </c>
      <c r="E81" s="139">
        <v>1292.2157400000001</v>
      </c>
      <c r="F81" s="158">
        <f>E81*100/B81</f>
        <v>67.128090389610392</v>
      </c>
      <c r="G81" s="139">
        <v>1278.2</v>
      </c>
      <c r="H81" s="158">
        <f t="shared" ref="H81" si="42">G81*100/B81</f>
        <v>66.400000000000006</v>
      </c>
      <c r="I81" s="73" t="s">
        <v>148</v>
      </c>
      <c r="J81" s="73" t="s">
        <v>215</v>
      </c>
    </row>
    <row r="82" spans="1:10" ht="31.5" hidden="1">
      <c r="A82" s="75" t="s">
        <v>9</v>
      </c>
      <c r="B82" s="139"/>
      <c r="C82" s="139"/>
      <c r="D82" s="158"/>
      <c r="E82" s="139"/>
      <c r="F82" s="158"/>
      <c r="G82" s="139"/>
      <c r="H82" s="158"/>
      <c r="I82" s="73"/>
      <c r="J82" s="73"/>
    </row>
    <row r="83" spans="1:10" hidden="1">
      <c r="A83" s="75" t="s">
        <v>5</v>
      </c>
      <c r="B83" s="139"/>
      <c r="C83" s="139"/>
      <c r="D83" s="158"/>
      <c r="E83" s="139"/>
      <c r="F83" s="158"/>
      <c r="G83" s="139"/>
      <c r="H83" s="158"/>
      <c r="I83" s="73"/>
      <c r="J83" s="73"/>
    </row>
    <row r="84" spans="1:10" ht="31.5" hidden="1">
      <c r="A84" s="75" t="s">
        <v>6</v>
      </c>
      <c r="B84" s="139"/>
      <c r="C84" s="139"/>
      <c r="D84" s="158"/>
      <c r="E84" s="139"/>
      <c r="F84" s="158"/>
      <c r="G84" s="139"/>
      <c r="H84" s="158"/>
      <c r="I84" s="73"/>
      <c r="J84" s="73"/>
    </row>
    <row r="85" spans="1:10" ht="27.75" customHeight="1">
      <c r="A85" s="185" t="s">
        <v>24</v>
      </c>
      <c r="B85" s="186"/>
      <c r="C85" s="186"/>
      <c r="D85" s="186"/>
      <c r="E85" s="186"/>
      <c r="F85" s="186"/>
      <c r="G85" s="186"/>
      <c r="H85" s="186"/>
      <c r="I85" s="186"/>
      <c r="J85" s="187"/>
    </row>
    <row r="86" spans="1:10" ht="47.25">
      <c r="A86" s="75" t="s">
        <v>7</v>
      </c>
      <c r="B86" s="139">
        <v>2300.1</v>
      </c>
      <c r="C86" s="139">
        <v>705.99149999999997</v>
      </c>
      <c r="D86" s="158">
        <f t="shared" ref="D86:D87" si="43">C86*100/B86</f>
        <v>30.69394808921351</v>
      </c>
      <c r="E86" s="139">
        <v>705.99149999999997</v>
      </c>
      <c r="F86" s="158">
        <f>E86*100/B86</f>
        <v>30.69394808921351</v>
      </c>
      <c r="G86" s="139">
        <v>344.21</v>
      </c>
      <c r="H86" s="158">
        <f t="shared" ref="H86:H87" si="44">G86*100/B86</f>
        <v>14.965001521672971</v>
      </c>
      <c r="I86" s="73" t="s">
        <v>135</v>
      </c>
      <c r="J86" s="73" t="s">
        <v>187</v>
      </c>
    </row>
    <row r="87" spans="1:10" ht="47.25">
      <c r="A87" s="75" t="s">
        <v>9</v>
      </c>
      <c r="B87" s="139">
        <f>101.1+864</f>
        <v>965.1</v>
      </c>
      <c r="C87" s="139">
        <v>0</v>
      </c>
      <c r="D87" s="158">
        <f t="shared" si="43"/>
        <v>0</v>
      </c>
      <c r="E87" s="139">
        <v>0</v>
      </c>
      <c r="F87" s="158">
        <f>E87*100/B87</f>
        <v>0</v>
      </c>
      <c r="G87" s="139">
        <v>0</v>
      </c>
      <c r="H87" s="158">
        <f t="shared" si="44"/>
        <v>0</v>
      </c>
      <c r="I87" s="73"/>
      <c r="J87" s="73" t="s">
        <v>187</v>
      </c>
    </row>
    <row r="88" spans="1:10" hidden="1">
      <c r="A88" s="75" t="s">
        <v>5</v>
      </c>
      <c r="B88" s="139"/>
      <c r="C88" s="139"/>
      <c r="D88" s="158"/>
      <c r="E88" s="139"/>
      <c r="F88" s="158"/>
      <c r="G88" s="139"/>
      <c r="H88" s="158"/>
      <c r="I88" s="73"/>
      <c r="J88" s="73"/>
    </row>
    <row r="89" spans="1:10" ht="31.5" hidden="1">
      <c r="A89" s="75" t="s">
        <v>6</v>
      </c>
      <c r="B89" s="139"/>
      <c r="C89" s="139"/>
      <c r="D89" s="158"/>
      <c r="E89" s="139"/>
      <c r="F89" s="158"/>
      <c r="G89" s="139"/>
      <c r="H89" s="158"/>
      <c r="I89" s="73"/>
      <c r="J89" s="73"/>
    </row>
    <row r="90" spans="1:10" ht="24" customHeight="1">
      <c r="A90" s="185" t="s">
        <v>25</v>
      </c>
      <c r="B90" s="186"/>
      <c r="C90" s="186"/>
      <c r="D90" s="186"/>
      <c r="E90" s="186"/>
      <c r="F90" s="186"/>
      <c r="G90" s="186"/>
      <c r="H90" s="186"/>
      <c r="I90" s="186"/>
      <c r="J90" s="187"/>
    </row>
    <row r="91" spans="1:10">
      <c r="A91" s="75" t="s">
        <v>7</v>
      </c>
      <c r="B91" s="139">
        <f>B96+B101+B106+B111</f>
        <v>81856.748479999995</v>
      </c>
      <c r="C91" s="139">
        <f>C96+C101+C106+C111</f>
        <v>51851.084019999995</v>
      </c>
      <c r="D91" s="158">
        <f t="shared" ref="D91:D93" si="45">C91*100/B91</f>
        <v>63.343688801258381</v>
      </c>
      <c r="E91" s="139">
        <f>E96+E101+E106+E111</f>
        <v>51717.583980000003</v>
      </c>
      <c r="F91" s="158">
        <f>E91*100/B91</f>
        <v>63.180598961411377</v>
      </c>
      <c r="G91" s="139">
        <f>G96+G101+G106+G111</f>
        <v>54252.2</v>
      </c>
      <c r="H91" s="158">
        <f t="shared" ref="H91:H93" si="46">G91*100/B91</f>
        <v>66.277003432716853</v>
      </c>
      <c r="I91" s="73"/>
      <c r="J91" s="73"/>
    </row>
    <row r="92" spans="1:10" ht="31.5">
      <c r="A92" s="75" t="s">
        <v>9</v>
      </c>
      <c r="B92" s="139">
        <f t="shared" ref="B92:G94" si="47">B97+B102+B107+B112</f>
        <v>11359.989000000001</v>
      </c>
      <c r="C92" s="139">
        <f t="shared" si="47"/>
        <v>7543.76</v>
      </c>
      <c r="D92" s="158">
        <f t="shared" si="45"/>
        <v>66.406402330143095</v>
      </c>
      <c r="E92" s="139">
        <f t="shared" si="47"/>
        <v>7543.76</v>
      </c>
      <c r="F92" s="158">
        <f>E92*100/B92</f>
        <v>66.406402330143095</v>
      </c>
      <c r="G92" s="139">
        <f t="shared" si="47"/>
        <v>7543.8</v>
      </c>
      <c r="H92" s="158">
        <f t="shared" si="46"/>
        <v>66.406754443160111</v>
      </c>
      <c r="I92" s="73"/>
      <c r="J92" s="73"/>
    </row>
    <row r="93" spans="1:10">
      <c r="A93" s="75" t="s">
        <v>5</v>
      </c>
      <c r="B93" s="139">
        <f t="shared" si="47"/>
        <v>71879.436780000004</v>
      </c>
      <c r="C93" s="139">
        <f t="shared" si="47"/>
        <v>45374.721149999998</v>
      </c>
      <c r="D93" s="158">
        <f t="shared" si="45"/>
        <v>63.126150096136023</v>
      </c>
      <c r="E93" s="139">
        <f t="shared" si="47"/>
        <v>45241.221109999999</v>
      </c>
      <c r="F93" s="158">
        <f>E93*100/B93</f>
        <v>62.94042237485656</v>
      </c>
      <c r="G93" s="139">
        <f t="shared" si="47"/>
        <v>47716.1</v>
      </c>
      <c r="H93" s="158">
        <f t="shared" si="46"/>
        <v>66.383519595519004</v>
      </c>
      <c r="I93" s="73"/>
      <c r="J93" s="73"/>
    </row>
    <row r="94" spans="1:10" ht="31.5">
      <c r="A94" s="75" t="s">
        <v>6</v>
      </c>
      <c r="B94" s="139">
        <f t="shared" si="47"/>
        <v>0</v>
      </c>
      <c r="C94" s="139">
        <f t="shared" si="47"/>
        <v>0</v>
      </c>
      <c r="D94" s="158"/>
      <c r="E94" s="139">
        <f t="shared" si="47"/>
        <v>0</v>
      </c>
      <c r="F94" s="158"/>
      <c r="G94" s="139">
        <f t="shared" si="47"/>
        <v>0</v>
      </c>
      <c r="H94" s="158"/>
      <c r="I94" s="73"/>
      <c r="J94" s="73"/>
    </row>
    <row r="95" spans="1:10" s="121" customFormat="1" ht="18.75" customHeight="1">
      <c r="A95" s="188" t="s">
        <v>26</v>
      </c>
      <c r="B95" s="189"/>
      <c r="C95" s="189"/>
      <c r="D95" s="189"/>
      <c r="E95" s="189"/>
      <c r="F95" s="189"/>
      <c r="G95" s="189"/>
      <c r="H95" s="189"/>
      <c r="I95" s="190"/>
      <c r="J95" s="120"/>
    </row>
    <row r="96" spans="1:10" ht="31.5">
      <c r="A96" s="75" t="s">
        <v>7</v>
      </c>
      <c r="B96" s="139">
        <v>377</v>
      </c>
      <c r="C96" s="139">
        <v>278.44299999999998</v>
      </c>
      <c r="D96" s="158">
        <f t="shared" ref="D96" si="48">C96*100/B96</f>
        <v>73.857559681697609</v>
      </c>
      <c r="E96" s="139">
        <v>278.44299999999998</v>
      </c>
      <c r="F96" s="158">
        <f>E96*100/B96</f>
        <v>73.857559681697609</v>
      </c>
      <c r="G96" s="139">
        <v>278.39999999999998</v>
      </c>
      <c r="H96" s="158">
        <f t="shared" ref="H96" si="49">G96*100/B96</f>
        <v>73.84615384615384</v>
      </c>
      <c r="I96" s="73" t="s">
        <v>149</v>
      </c>
      <c r="J96" s="73" t="s">
        <v>120</v>
      </c>
    </row>
    <row r="97" spans="1:10" ht="31.5" hidden="1">
      <c r="A97" s="75" t="s">
        <v>9</v>
      </c>
      <c r="B97" s="139"/>
      <c r="C97" s="139"/>
      <c r="D97" s="158"/>
      <c r="E97" s="139"/>
      <c r="F97" s="158"/>
      <c r="G97" s="139"/>
      <c r="H97" s="158"/>
      <c r="I97" s="73"/>
      <c r="J97" s="73"/>
    </row>
    <row r="98" spans="1:10" hidden="1">
      <c r="A98" s="75" t="s">
        <v>5</v>
      </c>
      <c r="B98" s="139"/>
      <c r="C98" s="139"/>
      <c r="D98" s="158"/>
      <c r="E98" s="139"/>
      <c r="F98" s="158"/>
      <c r="G98" s="139"/>
      <c r="H98" s="158"/>
      <c r="I98" s="73"/>
      <c r="J98" s="73"/>
    </row>
    <row r="99" spans="1:10" ht="31.5" hidden="1">
      <c r="A99" s="75" t="s">
        <v>6</v>
      </c>
      <c r="B99" s="139"/>
      <c r="C99" s="139"/>
      <c r="D99" s="158"/>
      <c r="E99" s="139"/>
      <c r="F99" s="158"/>
      <c r="G99" s="139"/>
      <c r="H99" s="158"/>
      <c r="I99" s="73"/>
      <c r="J99" s="73"/>
    </row>
    <row r="100" spans="1:10" s="121" customFormat="1" ht="18" customHeight="1">
      <c r="A100" s="188" t="s">
        <v>27</v>
      </c>
      <c r="B100" s="189"/>
      <c r="C100" s="189"/>
      <c r="D100" s="189"/>
      <c r="E100" s="189"/>
      <c r="F100" s="189"/>
      <c r="G100" s="189"/>
      <c r="H100" s="189"/>
      <c r="I100" s="190"/>
      <c r="J100" s="120"/>
    </row>
    <row r="101" spans="1:10" ht="47.25">
      <c r="A101" s="75" t="s">
        <v>7</v>
      </c>
      <c r="B101" s="139">
        <v>67128.864000000001</v>
      </c>
      <c r="C101" s="139">
        <v>42073.521789999999</v>
      </c>
      <c r="D101" s="158">
        <f t="shared" ref="D101:D103" si="50">C101*100/B101</f>
        <v>62.675754188243069</v>
      </c>
      <c r="E101" s="139">
        <v>41940.300349999998</v>
      </c>
      <c r="F101" s="158">
        <f>E101*100/B101</f>
        <v>62.477297917628988</v>
      </c>
      <c r="G101" s="139">
        <v>44508.4</v>
      </c>
      <c r="H101" s="158">
        <f t="shared" ref="H101:H103" si="51">G101*100/B101</f>
        <v>66.30292447671988</v>
      </c>
      <c r="I101" s="73" t="s">
        <v>136</v>
      </c>
      <c r="J101" s="73" t="s">
        <v>188</v>
      </c>
    </row>
    <row r="102" spans="1:10" ht="47.25">
      <c r="A102" s="75" t="s">
        <v>9</v>
      </c>
      <c r="B102" s="139">
        <f>5743.519+5616.47</f>
        <v>11359.989000000001</v>
      </c>
      <c r="C102" s="139">
        <f>3829.94+3713.82</f>
        <v>7543.76</v>
      </c>
      <c r="D102" s="158">
        <f t="shared" si="50"/>
        <v>66.406402330143095</v>
      </c>
      <c r="E102" s="139">
        <f>3379.577+334.243+3829.94</f>
        <v>7543.76</v>
      </c>
      <c r="F102" s="158">
        <f>E102*100/B102</f>
        <v>66.406402330143095</v>
      </c>
      <c r="G102" s="139">
        <v>7543.8</v>
      </c>
      <c r="H102" s="158">
        <f t="shared" si="51"/>
        <v>66.406754443160111</v>
      </c>
      <c r="I102" s="73" t="s">
        <v>152</v>
      </c>
      <c r="J102" s="73" t="s">
        <v>188</v>
      </c>
    </row>
    <row r="103" spans="1:10" ht="149.25" customHeight="1">
      <c r="A103" s="75" t="s">
        <v>5</v>
      </c>
      <c r="B103" s="139">
        <v>67128.864000000001</v>
      </c>
      <c r="C103" s="139">
        <v>42073.521789999999</v>
      </c>
      <c r="D103" s="158">
        <f t="shared" si="50"/>
        <v>62.675754188243069</v>
      </c>
      <c r="E103" s="139">
        <v>41940.300349999998</v>
      </c>
      <c r="F103" s="158">
        <f>E103*100/B103</f>
        <v>62.477297917628988</v>
      </c>
      <c r="G103" s="139">
        <v>44508.4</v>
      </c>
      <c r="H103" s="158">
        <f t="shared" si="51"/>
        <v>66.30292447671988</v>
      </c>
      <c r="I103" s="73" t="s">
        <v>150</v>
      </c>
      <c r="J103" s="73" t="s">
        <v>120</v>
      </c>
    </row>
    <row r="104" spans="1:10" ht="31.5" hidden="1">
      <c r="A104" s="75" t="s">
        <v>6</v>
      </c>
      <c r="B104" s="139"/>
      <c r="C104" s="139"/>
      <c r="D104" s="158"/>
      <c r="E104" s="139"/>
      <c r="F104" s="158"/>
      <c r="G104" s="139"/>
      <c r="H104" s="158"/>
      <c r="I104" s="73"/>
      <c r="J104" s="73"/>
    </row>
    <row r="105" spans="1:10" s="121" customFormat="1" ht="21" customHeight="1">
      <c r="A105" s="188" t="s">
        <v>28</v>
      </c>
      <c r="B105" s="189"/>
      <c r="C105" s="189"/>
      <c r="D105" s="189"/>
      <c r="E105" s="189"/>
      <c r="F105" s="189"/>
      <c r="G105" s="189"/>
      <c r="H105" s="189"/>
      <c r="I105" s="190"/>
      <c r="J105" s="120"/>
    </row>
    <row r="106" spans="1:10" ht="47.25">
      <c r="A106" s="75" t="s">
        <v>7</v>
      </c>
      <c r="B106" s="139">
        <v>4494.3546999999999</v>
      </c>
      <c r="C106" s="139">
        <v>2751.3143799999998</v>
      </c>
      <c r="D106" s="158">
        <f t="shared" ref="D106" si="52">C106*100/B106</f>
        <v>61.217117109159183</v>
      </c>
      <c r="E106" s="139">
        <v>2751.3143799999998</v>
      </c>
      <c r="F106" s="158">
        <f>E106*100/B106</f>
        <v>61.217117109159183</v>
      </c>
      <c r="G106" s="139">
        <v>2811.2</v>
      </c>
      <c r="H106" s="158">
        <f t="shared" ref="H106" si="53">G106*100/B106</f>
        <v>62.549580254535762</v>
      </c>
      <c r="I106" s="73" t="s">
        <v>151</v>
      </c>
      <c r="J106" s="73" t="s">
        <v>120</v>
      </c>
    </row>
    <row r="107" spans="1:10" ht="31.5" hidden="1">
      <c r="A107" s="75" t="s">
        <v>9</v>
      </c>
      <c r="B107" s="139"/>
      <c r="C107" s="139"/>
      <c r="D107" s="158"/>
      <c r="E107" s="139"/>
      <c r="F107" s="158"/>
      <c r="G107" s="139"/>
      <c r="H107" s="158"/>
      <c r="I107" s="73"/>
      <c r="J107" s="73"/>
    </row>
    <row r="108" spans="1:10" ht="78.75">
      <c r="A108" s="75" t="s">
        <v>5</v>
      </c>
      <c r="B108" s="139">
        <v>896.54300000000001</v>
      </c>
      <c r="C108" s="139">
        <v>0</v>
      </c>
      <c r="D108" s="158">
        <f t="shared" ref="D108" si="54">C108*100/B108</f>
        <v>0</v>
      </c>
      <c r="E108" s="139">
        <v>0</v>
      </c>
      <c r="F108" s="158">
        <f>E108*100/B108</f>
        <v>0</v>
      </c>
      <c r="G108" s="139">
        <v>0</v>
      </c>
      <c r="H108" s="158">
        <f t="shared" ref="H108" si="55">G108*100/B108</f>
        <v>0</v>
      </c>
      <c r="I108" s="73"/>
      <c r="J108" s="73" t="s">
        <v>217</v>
      </c>
    </row>
    <row r="109" spans="1:10" ht="31.5" hidden="1">
      <c r="A109" s="75" t="s">
        <v>6</v>
      </c>
      <c r="B109" s="139"/>
      <c r="C109" s="139"/>
      <c r="D109" s="158"/>
      <c r="E109" s="139"/>
      <c r="F109" s="158"/>
      <c r="G109" s="139"/>
      <c r="H109" s="158"/>
      <c r="I109" s="73"/>
      <c r="J109" s="73"/>
    </row>
    <row r="110" spans="1:10" s="121" customFormat="1" ht="19.5" customHeight="1">
      <c r="A110" s="188" t="s">
        <v>29</v>
      </c>
      <c r="B110" s="189"/>
      <c r="C110" s="189"/>
      <c r="D110" s="189"/>
      <c r="E110" s="189"/>
      <c r="F110" s="189"/>
      <c r="G110" s="189"/>
      <c r="H110" s="189"/>
      <c r="I110" s="190"/>
      <c r="J110" s="120"/>
    </row>
    <row r="111" spans="1:10" ht="265.5" customHeight="1">
      <c r="A111" s="75" t="s">
        <v>7</v>
      </c>
      <c r="B111" s="139">
        <v>9856.5297800000008</v>
      </c>
      <c r="C111" s="139">
        <v>6747.8048500000004</v>
      </c>
      <c r="D111" s="158">
        <f t="shared" ref="D111" si="56">C111*100/B111</f>
        <v>68.460249201418236</v>
      </c>
      <c r="E111" s="139">
        <v>6747.5262499999999</v>
      </c>
      <c r="F111" s="158">
        <f>E111*100/B111</f>
        <v>68.457422648805704</v>
      </c>
      <c r="G111" s="139">
        <v>6654.2</v>
      </c>
      <c r="H111" s="158">
        <f t="shared" ref="H111" si="57">G111*100/B111</f>
        <v>67.510575715015989</v>
      </c>
      <c r="I111" s="73" t="s">
        <v>153</v>
      </c>
      <c r="J111" s="73" t="s">
        <v>120</v>
      </c>
    </row>
    <row r="112" spans="1:10" ht="31.5" hidden="1">
      <c r="A112" s="75" t="s">
        <v>9</v>
      </c>
      <c r="B112" s="139"/>
      <c r="C112" s="139"/>
      <c r="D112" s="158"/>
      <c r="E112" s="139"/>
      <c r="F112" s="158"/>
      <c r="G112" s="139"/>
      <c r="H112" s="158"/>
      <c r="I112" s="73"/>
      <c r="J112" s="73"/>
    </row>
    <row r="113" spans="1:10" ht="78.75">
      <c r="A113" s="75" t="s">
        <v>5</v>
      </c>
      <c r="B113" s="139">
        <v>3854.0297799999998</v>
      </c>
      <c r="C113" s="139">
        <v>3301.1993600000001</v>
      </c>
      <c r="D113" s="158">
        <f t="shared" ref="D113" si="58">C113*100/B113</f>
        <v>85.655782348417659</v>
      </c>
      <c r="E113" s="139">
        <v>3300.92076</v>
      </c>
      <c r="F113" s="158">
        <f>E113*100/B113</f>
        <v>85.648553551135251</v>
      </c>
      <c r="G113" s="139">
        <v>3207.7</v>
      </c>
      <c r="H113" s="158">
        <f t="shared" ref="H113" si="59">G113*100/B113</f>
        <v>83.229766844199119</v>
      </c>
      <c r="I113" s="73" t="s">
        <v>154</v>
      </c>
      <c r="J113" s="73" t="s">
        <v>137</v>
      </c>
    </row>
    <row r="114" spans="1:10" ht="31.5" hidden="1">
      <c r="A114" s="75" t="s">
        <v>6</v>
      </c>
      <c r="B114" s="139"/>
      <c r="C114" s="139"/>
      <c r="D114" s="158"/>
      <c r="E114" s="139"/>
      <c r="F114" s="158"/>
      <c r="G114" s="139"/>
      <c r="H114" s="158"/>
      <c r="I114" s="73"/>
      <c r="J114" s="73"/>
    </row>
    <row r="115" spans="1:10" ht="29.25" customHeight="1">
      <c r="A115" s="185" t="s">
        <v>30</v>
      </c>
      <c r="B115" s="186"/>
      <c r="C115" s="186"/>
      <c r="D115" s="186"/>
      <c r="E115" s="186"/>
      <c r="F115" s="186"/>
      <c r="G115" s="186"/>
      <c r="H115" s="186"/>
      <c r="I115" s="186"/>
      <c r="J115" s="187"/>
    </row>
    <row r="116" spans="1:10" ht="63">
      <c r="A116" s="75" t="s">
        <v>7</v>
      </c>
      <c r="B116" s="139">
        <v>404</v>
      </c>
      <c r="C116" s="139">
        <v>276.33739000000003</v>
      </c>
      <c r="D116" s="158">
        <f t="shared" ref="D116" si="60">C116*100/B116</f>
        <v>68.400344059405938</v>
      </c>
      <c r="E116" s="139">
        <v>276.33739000000003</v>
      </c>
      <c r="F116" s="158">
        <f>E116*100/B116</f>
        <v>68.400344059405938</v>
      </c>
      <c r="G116" s="139">
        <v>276.3</v>
      </c>
      <c r="H116" s="158">
        <f t="shared" ref="H116" si="61">G116*100/B116</f>
        <v>68.39108910891089</v>
      </c>
      <c r="I116" s="73" t="s">
        <v>155</v>
      </c>
      <c r="J116" s="73" t="s">
        <v>120</v>
      </c>
    </row>
    <row r="117" spans="1:10" ht="31.5">
      <c r="A117" s="75" t="s">
        <v>9</v>
      </c>
      <c r="B117" s="139"/>
      <c r="C117" s="139"/>
      <c r="D117" s="158"/>
      <c r="E117" s="139"/>
      <c r="F117" s="158"/>
      <c r="G117" s="139"/>
      <c r="H117" s="158"/>
      <c r="I117" s="73"/>
      <c r="J117" s="73"/>
    </row>
    <row r="118" spans="1:10">
      <c r="A118" s="75" t="s">
        <v>5</v>
      </c>
      <c r="B118" s="139"/>
      <c r="C118" s="139"/>
      <c r="D118" s="158"/>
      <c r="E118" s="139"/>
      <c r="F118" s="158"/>
      <c r="G118" s="139"/>
      <c r="H118" s="158"/>
      <c r="I118" s="73"/>
      <c r="J118" s="73"/>
    </row>
    <row r="119" spans="1:10" ht="31.5">
      <c r="A119" s="75" t="s">
        <v>6</v>
      </c>
      <c r="B119" s="139"/>
      <c r="C119" s="139"/>
      <c r="D119" s="158"/>
      <c r="E119" s="139"/>
      <c r="F119" s="158"/>
      <c r="G119" s="139"/>
      <c r="H119" s="158"/>
      <c r="I119" s="73"/>
      <c r="J119" s="73"/>
    </row>
    <row r="120" spans="1:10" ht="31.5" hidden="1" customHeight="1">
      <c r="A120" s="185" t="s">
        <v>101</v>
      </c>
      <c r="B120" s="186"/>
      <c r="C120" s="186"/>
      <c r="D120" s="186"/>
      <c r="E120" s="186"/>
      <c r="F120" s="186"/>
      <c r="G120" s="186"/>
      <c r="H120" s="186"/>
      <c r="I120" s="186"/>
      <c r="J120" s="187"/>
    </row>
    <row r="121" spans="1:10" ht="47.25" hidden="1">
      <c r="A121" s="75" t="s">
        <v>7</v>
      </c>
      <c r="B121" s="139">
        <v>21</v>
      </c>
      <c r="C121" s="139">
        <v>14</v>
      </c>
      <c r="D121" s="158">
        <f t="shared" ref="D121" si="62">C121*100/B121</f>
        <v>66.666666666666671</v>
      </c>
      <c r="E121" s="139">
        <v>14</v>
      </c>
      <c r="F121" s="158">
        <f>E121*100/B121</f>
        <v>66.666666666666671</v>
      </c>
      <c r="G121" s="155">
        <v>14</v>
      </c>
      <c r="H121" s="158">
        <f t="shared" ref="H121" si="63">G121*100/B121</f>
        <v>66.666666666666671</v>
      </c>
      <c r="I121" s="73" t="s">
        <v>189</v>
      </c>
      <c r="J121" s="73" t="s">
        <v>190</v>
      </c>
    </row>
    <row r="122" spans="1:10" ht="31.5" hidden="1">
      <c r="A122" s="75" t="s">
        <v>9</v>
      </c>
      <c r="B122" s="139"/>
      <c r="C122" s="139"/>
      <c r="D122" s="158"/>
      <c r="E122" s="139"/>
      <c r="F122" s="158"/>
      <c r="G122" s="139"/>
      <c r="H122" s="158"/>
      <c r="I122" s="73"/>
      <c r="J122" s="73"/>
    </row>
    <row r="123" spans="1:10" hidden="1">
      <c r="A123" s="75" t="s">
        <v>5</v>
      </c>
      <c r="B123" s="139"/>
      <c r="C123" s="139"/>
      <c r="D123" s="158"/>
      <c r="E123" s="139"/>
      <c r="F123" s="158"/>
      <c r="G123" s="139"/>
      <c r="H123" s="158"/>
      <c r="I123" s="73"/>
      <c r="J123" s="73"/>
    </row>
    <row r="124" spans="1:10" ht="31.5" hidden="1">
      <c r="A124" s="75" t="s">
        <v>6</v>
      </c>
      <c r="B124" s="139"/>
      <c r="C124" s="139"/>
      <c r="D124" s="158"/>
      <c r="E124" s="139"/>
      <c r="F124" s="158"/>
      <c r="G124" s="139"/>
      <c r="H124" s="158"/>
      <c r="I124" s="73"/>
      <c r="J124" s="73"/>
    </row>
    <row r="125" spans="1:10" ht="33" hidden="1" customHeight="1">
      <c r="A125" s="185" t="s">
        <v>31</v>
      </c>
      <c r="B125" s="186"/>
      <c r="C125" s="186"/>
      <c r="D125" s="186"/>
      <c r="E125" s="186"/>
      <c r="F125" s="186"/>
      <c r="G125" s="186"/>
      <c r="H125" s="186"/>
      <c r="I125" s="186"/>
      <c r="J125" s="187"/>
    </row>
    <row r="126" spans="1:10" ht="19.5" hidden="1" customHeight="1">
      <c r="A126" s="75" t="s">
        <v>7</v>
      </c>
      <c r="B126" s="139">
        <f t="shared" ref="B126:G129" si="64">B131+B136+B141+B146</f>
        <v>199.40158</v>
      </c>
      <c r="C126" s="139">
        <f t="shared" si="64"/>
        <v>151.95150000000001</v>
      </c>
      <c r="D126" s="158">
        <f t="shared" ref="D126" si="65">C126*100/B126</f>
        <v>76.203759268106111</v>
      </c>
      <c r="E126" s="139">
        <f t="shared" si="64"/>
        <v>151.91149999999999</v>
      </c>
      <c r="F126" s="158">
        <f>E126*100/B126</f>
        <v>76.183699246515502</v>
      </c>
      <c r="G126" s="139">
        <f t="shared" si="64"/>
        <v>48.9</v>
      </c>
      <c r="H126" s="158">
        <f t="shared" ref="H126:H128" si="66">G126*100/B126</f>
        <v>24.523376394510013</v>
      </c>
      <c r="I126" s="73"/>
      <c r="J126" s="73"/>
    </row>
    <row r="127" spans="1:10" ht="31.5" hidden="1">
      <c r="A127" s="75" t="s">
        <v>9</v>
      </c>
      <c r="B127" s="139">
        <f t="shared" si="64"/>
        <v>0</v>
      </c>
      <c r="C127" s="139">
        <f t="shared" si="64"/>
        <v>0</v>
      </c>
      <c r="D127" s="158"/>
      <c r="E127" s="139">
        <f t="shared" si="64"/>
        <v>0</v>
      </c>
      <c r="F127" s="158"/>
      <c r="G127" s="139">
        <f t="shared" si="64"/>
        <v>0</v>
      </c>
      <c r="H127" s="158" t="e">
        <f t="shared" si="66"/>
        <v>#DIV/0!</v>
      </c>
      <c r="I127" s="73"/>
      <c r="J127" s="73"/>
    </row>
    <row r="128" spans="1:10" ht="16.5" hidden="1" customHeight="1">
      <c r="A128" s="75" t="s">
        <v>5</v>
      </c>
      <c r="B128" s="139">
        <f t="shared" si="64"/>
        <v>30</v>
      </c>
      <c r="C128" s="139">
        <f t="shared" si="64"/>
        <v>29.865079999999999</v>
      </c>
      <c r="D128" s="158">
        <f t="shared" ref="D128" si="67">C128*100/B128</f>
        <v>99.550266666666658</v>
      </c>
      <c r="E128" s="139">
        <f t="shared" si="64"/>
        <v>29.865079999999999</v>
      </c>
      <c r="F128" s="158">
        <f>E128*100/B128</f>
        <v>99.550266666666658</v>
      </c>
      <c r="G128" s="139">
        <f t="shared" si="64"/>
        <v>29.865079999999999</v>
      </c>
      <c r="H128" s="158">
        <f t="shared" si="66"/>
        <v>99.550266666666658</v>
      </c>
      <c r="I128" s="73"/>
      <c r="J128" s="73"/>
    </row>
    <row r="129" spans="1:10" ht="31.5" hidden="1">
      <c r="A129" s="75" t="s">
        <v>6</v>
      </c>
      <c r="B129" s="139">
        <f t="shared" si="64"/>
        <v>0</v>
      </c>
      <c r="C129" s="139">
        <f t="shared" si="64"/>
        <v>0</v>
      </c>
      <c r="D129" s="158"/>
      <c r="E129" s="139">
        <f t="shared" si="64"/>
        <v>0</v>
      </c>
      <c r="F129" s="158"/>
      <c r="G129" s="139">
        <f t="shared" si="64"/>
        <v>0</v>
      </c>
      <c r="H129" s="158"/>
      <c r="I129" s="73"/>
      <c r="J129" s="73"/>
    </row>
    <row r="130" spans="1:10" s="121" customFormat="1" ht="19.5" hidden="1" customHeight="1">
      <c r="A130" s="188" t="s">
        <v>32</v>
      </c>
      <c r="B130" s="189"/>
      <c r="C130" s="189"/>
      <c r="D130" s="189"/>
      <c r="E130" s="189"/>
      <c r="F130" s="189"/>
      <c r="G130" s="189"/>
      <c r="H130" s="189"/>
      <c r="I130" s="190"/>
      <c r="J130" s="120"/>
    </row>
    <row r="131" spans="1:10" ht="31.5" hidden="1">
      <c r="A131" s="75" t="s">
        <v>7</v>
      </c>
      <c r="B131" s="139">
        <v>24.401579999999999</v>
      </c>
      <c r="C131" s="139">
        <v>12.90128</v>
      </c>
      <c r="D131" s="158">
        <f t="shared" ref="D131" si="68">C131*100/B131</f>
        <v>52.870674767781431</v>
      </c>
      <c r="E131" s="139">
        <v>12.90128</v>
      </c>
      <c r="F131" s="158">
        <f>E131*100/B131</f>
        <v>52.870674767781431</v>
      </c>
      <c r="G131" s="155">
        <v>2.9</v>
      </c>
      <c r="H131" s="158">
        <f t="shared" ref="H131" si="69">G131*100/B131</f>
        <v>11.884476333089907</v>
      </c>
      <c r="I131" s="73" t="s">
        <v>126</v>
      </c>
      <c r="J131" s="73" t="s">
        <v>125</v>
      </c>
    </row>
    <row r="132" spans="1:10" ht="31.5" hidden="1">
      <c r="A132" s="75" t="s">
        <v>9</v>
      </c>
      <c r="B132" s="139"/>
      <c r="C132" s="139"/>
      <c r="D132" s="158"/>
      <c r="E132" s="139"/>
      <c r="F132" s="158"/>
      <c r="G132" s="139"/>
      <c r="H132" s="158"/>
      <c r="I132" s="73"/>
      <c r="J132" s="73"/>
    </row>
    <row r="133" spans="1:10" hidden="1">
      <c r="A133" s="75" t="s">
        <v>5</v>
      </c>
      <c r="B133" s="139"/>
      <c r="C133" s="139"/>
      <c r="D133" s="158"/>
      <c r="E133" s="139"/>
      <c r="F133" s="158"/>
      <c r="G133" s="139"/>
      <c r="H133" s="158"/>
      <c r="I133" s="73"/>
      <c r="J133" s="73"/>
    </row>
    <row r="134" spans="1:10" ht="31.5" hidden="1">
      <c r="A134" s="75" t="s">
        <v>6</v>
      </c>
      <c r="B134" s="139"/>
      <c r="C134" s="139"/>
      <c r="D134" s="158"/>
      <c r="E134" s="139"/>
      <c r="F134" s="158"/>
      <c r="G134" s="139"/>
      <c r="H134" s="158"/>
      <c r="I134" s="73"/>
      <c r="J134" s="73"/>
    </row>
    <row r="135" spans="1:10" s="121" customFormat="1" ht="19.5" hidden="1" customHeight="1">
      <c r="A135" s="188" t="s">
        <v>33</v>
      </c>
      <c r="B135" s="189"/>
      <c r="C135" s="189"/>
      <c r="D135" s="189"/>
      <c r="E135" s="189"/>
      <c r="F135" s="189"/>
      <c r="G135" s="189"/>
      <c r="H135" s="189"/>
      <c r="I135" s="190"/>
      <c r="J135" s="120"/>
    </row>
    <row r="136" spans="1:10" ht="78.75" hidden="1">
      <c r="A136" s="75" t="s">
        <v>7</v>
      </c>
      <c r="B136" s="139">
        <v>50</v>
      </c>
      <c r="C136" s="139">
        <v>28.905999999999999</v>
      </c>
      <c r="D136" s="158">
        <f t="shared" ref="D136" si="70">C136*100/B136</f>
        <v>57.811999999999998</v>
      </c>
      <c r="E136" s="139">
        <v>28.905999999999999</v>
      </c>
      <c r="F136" s="158">
        <f>E136*100/B136</f>
        <v>57.811999999999998</v>
      </c>
      <c r="G136" s="155">
        <v>0</v>
      </c>
      <c r="H136" s="158">
        <f t="shared" ref="H136" si="71">G136*100/B136</f>
        <v>0</v>
      </c>
      <c r="I136" s="73"/>
      <c r="J136" s="152" t="s">
        <v>191</v>
      </c>
    </row>
    <row r="137" spans="1:10" ht="31.5" hidden="1">
      <c r="A137" s="75" t="s">
        <v>9</v>
      </c>
      <c r="B137" s="139"/>
      <c r="C137" s="139"/>
      <c r="D137" s="158"/>
      <c r="E137" s="139"/>
      <c r="F137" s="158"/>
      <c r="G137" s="139"/>
      <c r="H137" s="158"/>
      <c r="I137" s="73"/>
      <c r="J137" s="73"/>
    </row>
    <row r="138" spans="1:10" hidden="1">
      <c r="A138" s="75" t="s">
        <v>5</v>
      </c>
      <c r="B138" s="139"/>
      <c r="C138" s="139"/>
      <c r="D138" s="158"/>
      <c r="E138" s="139"/>
      <c r="F138" s="158"/>
      <c r="G138" s="139"/>
      <c r="H138" s="158"/>
      <c r="I138" s="73"/>
      <c r="J138" s="73"/>
    </row>
    <row r="139" spans="1:10" ht="31.5" hidden="1">
      <c r="A139" s="75" t="s">
        <v>6</v>
      </c>
      <c r="B139" s="139"/>
      <c r="C139" s="139"/>
      <c r="D139" s="158"/>
      <c r="E139" s="139"/>
      <c r="F139" s="158"/>
      <c r="G139" s="139"/>
      <c r="H139" s="158"/>
      <c r="I139" s="73"/>
      <c r="J139" s="73"/>
    </row>
    <row r="140" spans="1:10" s="121" customFormat="1" ht="19.5" hidden="1" customHeight="1">
      <c r="A140" s="188" t="s">
        <v>34</v>
      </c>
      <c r="B140" s="189"/>
      <c r="C140" s="189"/>
      <c r="D140" s="189"/>
      <c r="E140" s="189"/>
      <c r="F140" s="189"/>
      <c r="G140" s="189"/>
      <c r="H140" s="189"/>
      <c r="I140" s="190"/>
      <c r="J140" s="120"/>
    </row>
    <row r="141" spans="1:10" ht="31.5" hidden="1">
      <c r="A141" s="75" t="s">
        <v>7</v>
      </c>
      <c r="B141" s="139">
        <v>120</v>
      </c>
      <c r="C141" s="139">
        <v>110.14422</v>
      </c>
      <c r="D141" s="158">
        <f t="shared" ref="D141" si="72">C141*100/B141</f>
        <v>91.786850000000001</v>
      </c>
      <c r="E141" s="139">
        <v>110.10422</v>
      </c>
      <c r="F141" s="158">
        <f>E141*100/B141</f>
        <v>91.75351666666667</v>
      </c>
      <c r="G141" s="155">
        <v>46</v>
      </c>
      <c r="H141" s="158">
        <f t="shared" ref="H141" si="73">G141*100/B141</f>
        <v>38.333333333333336</v>
      </c>
      <c r="I141" s="73" t="s">
        <v>156</v>
      </c>
      <c r="J141" s="73" t="s">
        <v>125</v>
      </c>
    </row>
    <row r="142" spans="1:10" ht="31.5" hidden="1">
      <c r="A142" s="75" t="s">
        <v>9</v>
      </c>
      <c r="B142" s="139"/>
      <c r="C142" s="139"/>
      <c r="D142" s="158"/>
      <c r="E142" s="139"/>
      <c r="F142" s="158"/>
      <c r="G142" s="155"/>
      <c r="H142" s="158"/>
      <c r="I142" s="73"/>
      <c r="J142" s="73"/>
    </row>
    <row r="143" spans="1:10" ht="81.75" hidden="1" customHeight="1">
      <c r="A143" s="75" t="s">
        <v>5</v>
      </c>
      <c r="B143" s="139">
        <v>30</v>
      </c>
      <c r="C143" s="139">
        <v>29.865079999999999</v>
      </c>
      <c r="D143" s="158">
        <f t="shared" ref="D143" si="74">C143*100/B143</f>
        <v>99.550266666666658</v>
      </c>
      <c r="E143" s="139">
        <v>29.865079999999999</v>
      </c>
      <c r="F143" s="158">
        <f>E143*100/B143</f>
        <v>99.550266666666658</v>
      </c>
      <c r="G143" s="155">
        <v>29.865079999999999</v>
      </c>
      <c r="H143" s="158">
        <f t="shared" ref="H143" si="75">G143*100/B143</f>
        <v>99.550266666666658</v>
      </c>
      <c r="I143" s="73" t="s">
        <v>193</v>
      </c>
      <c r="J143" s="73" t="s">
        <v>192</v>
      </c>
    </row>
    <row r="144" spans="1:10" ht="31.5" hidden="1">
      <c r="A144" s="75" t="s">
        <v>6</v>
      </c>
      <c r="B144" s="139"/>
      <c r="C144" s="139"/>
      <c r="D144" s="158"/>
      <c r="E144" s="139"/>
      <c r="F144" s="158"/>
      <c r="G144" s="139"/>
      <c r="H144" s="158"/>
      <c r="I144" s="73"/>
      <c r="J144" s="73"/>
    </row>
    <row r="145" spans="1:10" s="121" customFormat="1" ht="23.25" hidden="1" customHeight="1">
      <c r="A145" s="188" t="s">
        <v>35</v>
      </c>
      <c r="B145" s="189"/>
      <c r="C145" s="189"/>
      <c r="D145" s="189"/>
      <c r="E145" s="189"/>
      <c r="F145" s="189"/>
      <c r="G145" s="189"/>
      <c r="H145" s="189"/>
      <c r="I145" s="190"/>
      <c r="J145" s="120"/>
    </row>
    <row r="146" spans="1:10" ht="47.25" hidden="1">
      <c r="A146" s="75" t="s">
        <v>7</v>
      </c>
      <c r="B146" s="139">
        <v>5</v>
      </c>
      <c r="C146" s="139">
        <v>0</v>
      </c>
      <c r="D146" s="158">
        <f t="shared" ref="D146" si="76">C146*100/B146</f>
        <v>0</v>
      </c>
      <c r="E146" s="139">
        <v>0</v>
      </c>
      <c r="F146" s="158">
        <f>E146*100/B146</f>
        <v>0</v>
      </c>
      <c r="G146" s="155">
        <v>0</v>
      </c>
      <c r="H146" s="158">
        <f t="shared" ref="H146" si="77">G146*100/B146</f>
        <v>0</v>
      </c>
      <c r="I146" s="73"/>
      <c r="J146" s="73" t="s">
        <v>127</v>
      </c>
    </row>
    <row r="147" spans="1:10" ht="31.5" hidden="1">
      <c r="A147" s="75" t="s">
        <v>9</v>
      </c>
      <c r="B147" s="139"/>
      <c r="C147" s="139"/>
      <c r="D147" s="158"/>
      <c r="E147" s="139"/>
      <c r="F147" s="158"/>
      <c r="G147" s="139"/>
      <c r="H147" s="158"/>
      <c r="I147" s="73"/>
      <c r="J147" s="73"/>
    </row>
    <row r="148" spans="1:10" hidden="1">
      <c r="A148" s="75" t="s">
        <v>5</v>
      </c>
      <c r="B148" s="139"/>
      <c r="C148" s="139"/>
      <c r="D148" s="158"/>
      <c r="E148" s="139"/>
      <c r="F148" s="158"/>
      <c r="G148" s="139"/>
      <c r="H148" s="158"/>
      <c r="I148" s="73"/>
      <c r="J148" s="73"/>
    </row>
    <row r="149" spans="1:10" ht="31.5" hidden="1">
      <c r="A149" s="75" t="s">
        <v>6</v>
      </c>
      <c r="B149" s="139"/>
      <c r="C149" s="139"/>
      <c r="D149" s="158"/>
      <c r="E149" s="139"/>
      <c r="F149" s="158"/>
      <c r="G149" s="139"/>
      <c r="H149" s="158"/>
      <c r="I149" s="73"/>
      <c r="J149" s="73"/>
    </row>
    <row r="150" spans="1:10" ht="25.5" customHeight="1">
      <c r="A150" s="185" t="s">
        <v>36</v>
      </c>
      <c r="B150" s="186"/>
      <c r="C150" s="186"/>
      <c r="D150" s="186"/>
      <c r="E150" s="186"/>
      <c r="F150" s="186"/>
      <c r="G150" s="186"/>
      <c r="H150" s="186"/>
      <c r="I150" s="186"/>
      <c r="J150" s="187"/>
    </row>
    <row r="151" spans="1:10" ht="90" customHeight="1">
      <c r="A151" s="75" t="s">
        <v>7</v>
      </c>
      <c r="B151" s="139">
        <v>1858</v>
      </c>
      <c r="C151" s="139">
        <v>1228.2935399999999</v>
      </c>
      <c r="D151" s="158">
        <f t="shared" ref="D151" si="78">C151*100/B151</f>
        <v>66.108371367061352</v>
      </c>
      <c r="E151" s="139">
        <v>1228.2935399999999</v>
      </c>
      <c r="F151" s="158">
        <f>E151*100/B151</f>
        <v>66.108371367061352</v>
      </c>
      <c r="G151" s="139">
        <v>1347</v>
      </c>
      <c r="H151" s="158">
        <f t="shared" ref="H151" si="79">G151*100/B151</f>
        <v>72.497308934337994</v>
      </c>
      <c r="I151" s="73" t="s">
        <v>157</v>
      </c>
      <c r="J151" s="73" t="s">
        <v>182</v>
      </c>
    </row>
    <row r="152" spans="1:10" ht="31.5" hidden="1">
      <c r="A152" s="75" t="s">
        <v>9</v>
      </c>
      <c r="B152" s="139"/>
      <c r="C152" s="139"/>
      <c r="D152" s="158"/>
      <c r="E152" s="139"/>
      <c r="F152" s="158"/>
      <c r="G152" s="139"/>
      <c r="H152" s="158"/>
      <c r="I152" s="73"/>
      <c r="J152" s="73"/>
    </row>
    <row r="153" spans="1:10" hidden="1">
      <c r="A153" s="75" t="s">
        <v>5</v>
      </c>
      <c r="B153" s="139"/>
      <c r="C153" s="139"/>
      <c r="D153" s="158"/>
      <c r="E153" s="139"/>
      <c r="F153" s="158"/>
      <c r="G153" s="139"/>
      <c r="H153" s="158"/>
      <c r="I153" s="73"/>
      <c r="J153" s="73"/>
    </row>
    <row r="154" spans="1:10" ht="31.5" hidden="1">
      <c r="A154" s="75" t="s">
        <v>6</v>
      </c>
      <c r="B154" s="139"/>
      <c r="C154" s="139"/>
      <c r="D154" s="158"/>
      <c r="E154" s="139"/>
      <c r="F154" s="158"/>
      <c r="G154" s="139"/>
      <c r="H154" s="158"/>
      <c r="I154" s="73"/>
      <c r="J154" s="73"/>
    </row>
    <row r="155" spans="1:10" ht="24" hidden="1" customHeight="1">
      <c r="A155" s="185" t="s">
        <v>37</v>
      </c>
      <c r="B155" s="186"/>
      <c r="C155" s="186"/>
      <c r="D155" s="186"/>
      <c r="E155" s="186"/>
      <c r="F155" s="186"/>
      <c r="G155" s="186"/>
      <c r="H155" s="186"/>
      <c r="I155" s="186"/>
      <c r="J155" s="187"/>
    </row>
    <row r="156" spans="1:10" hidden="1">
      <c r="A156" s="75" t="s">
        <v>7</v>
      </c>
      <c r="B156" s="139">
        <f>B161+B166</f>
        <v>31247.028000000002</v>
      </c>
      <c r="C156" s="139">
        <f>C161+C166</f>
        <v>21457.1757</v>
      </c>
      <c r="D156" s="158">
        <f t="shared" ref="D156" si="80">C156*100/B156</f>
        <v>68.669492983460685</v>
      </c>
      <c r="E156" s="139">
        <f>E161+E166</f>
        <v>21457.1757</v>
      </c>
      <c r="F156" s="158">
        <f>E156*100/B156</f>
        <v>68.669492983460685</v>
      </c>
      <c r="G156" s="139">
        <f>G161+G166</f>
        <v>119.5</v>
      </c>
      <c r="H156" s="158">
        <f t="shared" ref="H156" si="81">G156*100/B156</f>
        <v>0.38243637122864932</v>
      </c>
      <c r="I156" s="73"/>
      <c r="J156" s="73"/>
    </row>
    <row r="157" spans="1:10" ht="31.5" hidden="1">
      <c r="A157" s="75" t="s">
        <v>9</v>
      </c>
      <c r="B157" s="139">
        <f t="shared" ref="B157:G159" si="82">B162+B167</f>
        <v>0</v>
      </c>
      <c r="C157" s="139">
        <f t="shared" si="82"/>
        <v>0</v>
      </c>
      <c r="D157" s="158"/>
      <c r="E157" s="139">
        <f t="shared" si="82"/>
        <v>0</v>
      </c>
      <c r="F157" s="158"/>
      <c r="G157" s="139">
        <f t="shared" si="82"/>
        <v>0</v>
      </c>
      <c r="H157" s="158"/>
      <c r="I157" s="73"/>
      <c r="J157" s="73"/>
    </row>
    <row r="158" spans="1:10" hidden="1">
      <c r="A158" s="75" t="s">
        <v>5</v>
      </c>
      <c r="B158" s="139">
        <f t="shared" si="82"/>
        <v>24268.567999999999</v>
      </c>
      <c r="C158" s="139">
        <f t="shared" si="82"/>
        <v>19660.781999999999</v>
      </c>
      <c r="D158" s="158">
        <f t="shared" ref="D158" si="83">C158*100/B158</f>
        <v>81.013358513777987</v>
      </c>
      <c r="E158" s="139">
        <f t="shared" si="82"/>
        <v>19660.781999999999</v>
      </c>
      <c r="F158" s="158">
        <f>E158*100/B158</f>
        <v>81.013358513777987</v>
      </c>
      <c r="G158" s="139">
        <f t="shared" si="82"/>
        <v>0</v>
      </c>
      <c r="H158" s="158">
        <f t="shared" ref="H158" si="84">G158*100/B158</f>
        <v>0</v>
      </c>
      <c r="I158" s="73"/>
      <c r="J158" s="73"/>
    </row>
    <row r="159" spans="1:10" ht="31.5" hidden="1">
      <c r="A159" s="75" t="s">
        <v>6</v>
      </c>
      <c r="B159" s="139">
        <f t="shared" si="82"/>
        <v>0</v>
      </c>
      <c r="C159" s="139">
        <f t="shared" si="82"/>
        <v>0</v>
      </c>
      <c r="D159" s="158"/>
      <c r="E159" s="139">
        <f t="shared" si="82"/>
        <v>0</v>
      </c>
      <c r="F159" s="158"/>
      <c r="G159" s="139">
        <f t="shared" si="82"/>
        <v>0</v>
      </c>
      <c r="H159" s="158"/>
      <c r="I159" s="73"/>
      <c r="J159" s="73"/>
    </row>
    <row r="160" spans="1:10" s="121" customFormat="1" ht="18.75" hidden="1" customHeight="1">
      <c r="A160" s="188" t="s">
        <v>38</v>
      </c>
      <c r="B160" s="189"/>
      <c r="C160" s="189"/>
      <c r="D160" s="189"/>
      <c r="E160" s="189"/>
      <c r="F160" s="189"/>
      <c r="G160" s="189"/>
      <c r="H160" s="189"/>
      <c r="I160" s="190"/>
      <c r="J160" s="120"/>
    </row>
    <row r="161" spans="1:10" ht="31.5" hidden="1">
      <c r="A161" s="75" t="s">
        <v>7</v>
      </c>
      <c r="B161" s="139">
        <v>31044.663</v>
      </c>
      <c r="C161" s="139">
        <v>21431.268499999998</v>
      </c>
      <c r="D161" s="158">
        <f t="shared" ref="D161" si="85">C161*100/B161</f>
        <v>69.033664498145768</v>
      </c>
      <c r="E161" s="139">
        <v>21431.268499999998</v>
      </c>
      <c r="F161" s="158">
        <f>E161*100/B161</f>
        <v>69.033664498145768</v>
      </c>
      <c r="G161" s="155">
        <v>93.6</v>
      </c>
      <c r="H161" s="158">
        <f t="shared" ref="H161" si="86">G161*100/B161</f>
        <v>0.30150109859462798</v>
      </c>
      <c r="I161" s="73" t="s">
        <v>158</v>
      </c>
      <c r="J161" s="73"/>
    </row>
    <row r="162" spans="1:10" ht="31.5" hidden="1">
      <c r="A162" s="75" t="s">
        <v>9</v>
      </c>
      <c r="B162" s="139"/>
      <c r="C162" s="139"/>
      <c r="D162" s="158"/>
      <c r="E162" s="139"/>
      <c r="F162" s="158"/>
      <c r="G162" s="139"/>
      <c r="H162" s="158"/>
      <c r="I162" s="73"/>
      <c r="J162" s="73"/>
    </row>
    <row r="163" spans="1:10" hidden="1">
      <c r="A163" s="75" t="s">
        <v>5</v>
      </c>
      <c r="B163" s="139">
        <v>24268.567999999999</v>
      </c>
      <c r="C163" s="139">
        <f>16771.363+2889.419</f>
        <v>19660.781999999999</v>
      </c>
      <c r="D163" s="158">
        <f t="shared" ref="D163" si="87">C163*100/B163</f>
        <v>81.013358513777987</v>
      </c>
      <c r="E163" s="139">
        <f>16771.363+2889.419</f>
        <v>19660.781999999999</v>
      </c>
      <c r="F163" s="158">
        <f>E163*100/B163</f>
        <v>81.013358513777987</v>
      </c>
      <c r="G163" s="155">
        <v>0</v>
      </c>
      <c r="H163" s="158">
        <f t="shared" ref="H163" si="88">G163*100/B163</f>
        <v>0</v>
      </c>
      <c r="I163" s="73"/>
      <c r="J163" s="73"/>
    </row>
    <row r="164" spans="1:10" ht="31.5" hidden="1">
      <c r="A164" s="75" t="s">
        <v>6</v>
      </c>
      <c r="B164" s="139"/>
      <c r="C164" s="139"/>
      <c r="D164" s="158"/>
      <c r="E164" s="139"/>
      <c r="F164" s="158"/>
      <c r="G164" s="139"/>
      <c r="H164" s="158"/>
      <c r="I164" s="73"/>
      <c r="J164" s="73"/>
    </row>
    <row r="165" spans="1:10" s="121" customFormat="1" ht="22.5" hidden="1" customHeight="1">
      <c r="A165" s="188" t="s">
        <v>39</v>
      </c>
      <c r="B165" s="189"/>
      <c r="C165" s="189"/>
      <c r="D165" s="189"/>
      <c r="E165" s="189"/>
      <c r="F165" s="189"/>
      <c r="G165" s="189"/>
      <c r="H165" s="189"/>
      <c r="I165" s="190"/>
      <c r="J165" s="120"/>
    </row>
    <row r="166" spans="1:10" ht="31.5" hidden="1">
      <c r="A166" s="75" t="s">
        <v>7</v>
      </c>
      <c r="B166" s="139">
        <v>202.36500000000001</v>
      </c>
      <c r="C166" s="139">
        <v>25.9072</v>
      </c>
      <c r="D166" s="158">
        <f t="shared" ref="D166" si="89">C166*100/B166</f>
        <v>12.80221382156005</v>
      </c>
      <c r="E166" s="139">
        <v>25.9072</v>
      </c>
      <c r="F166" s="158">
        <f>E166*100/B166</f>
        <v>12.80221382156005</v>
      </c>
      <c r="G166" s="155">
        <v>25.9</v>
      </c>
      <c r="H166" s="158">
        <f t="shared" ref="H166" si="90">G166*100/B166</f>
        <v>12.798655894052825</v>
      </c>
      <c r="I166" s="73" t="s">
        <v>159</v>
      </c>
      <c r="J166" s="73" t="s">
        <v>128</v>
      </c>
    </row>
    <row r="167" spans="1:10" ht="31.5" hidden="1">
      <c r="A167" s="75" t="s">
        <v>9</v>
      </c>
      <c r="B167" s="139"/>
      <c r="C167" s="139"/>
      <c r="D167" s="158"/>
      <c r="E167" s="139"/>
      <c r="F167" s="158"/>
      <c r="G167" s="139"/>
      <c r="H167" s="158"/>
      <c r="I167" s="73"/>
      <c r="J167" s="73"/>
    </row>
    <row r="168" spans="1:10" hidden="1">
      <c r="A168" s="75" t="s">
        <v>5</v>
      </c>
      <c r="B168" s="139"/>
      <c r="C168" s="139"/>
      <c r="D168" s="158"/>
      <c r="E168" s="139"/>
      <c r="F168" s="158"/>
      <c r="G168" s="139"/>
      <c r="H168" s="158"/>
      <c r="I168" s="73"/>
      <c r="J168" s="73"/>
    </row>
    <row r="169" spans="1:10" ht="31.5" hidden="1">
      <c r="A169" s="75" t="s">
        <v>6</v>
      </c>
      <c r="B169" s="139"/>
      <c r="C169" s="139"/>
      <c r="D169" s="158"/>
      <c r="E169" s="139"/>
      <c r="F169" s="158"/>
      <c r="G169" s="139"/>
      <c r="H169" s="158"/>
      <c r="I169" s="73"/>
      <c r="J169" s="73"/>
    </row>
    <row r="170" spans="1:10" ht="24.75" customHeight="1">
      <c r="A170" s="185" t="s">
        <v>40</v>
      </c>
      <c r="B170" s="186"/>
      <c r="C170" s="186"/>
      <c r="D170" s="186"/>
      <c r="E170" s="186"/>
      <c r="F170" s="186"/>
      <c r="G170" s="186"/>
      <c r="H170" s="186"/>
      <c r="I170" s="186"/>
      <c r="J170" s="187"/>
    </row>
    <row r="171" spans="1:10" ht="47.25">
      <c r="A171" s="75" t="s">
        <v>7</v>
      </c>
      <c r="B171" s="139">
        <v>370</v>
      </c>
      <c r="C171" s="139">
        <v>278.75299999999999</v>
      </c>
      <c r="D171" s="158">
        <f t="shared" ref="D171" si="91">C171*100/B171</f>
        <v>75.338648648648643</v>
      </c>
      <c r="E171" s="139">
        <v>278.75299999999999</v>
      </c>
      <c r="F171" s="158">
        <f>E171*100/B171</f>
        <v>75.338648648648643</v>
      </c>
      <c r="G171" s="139">
        <v>278.75299999999999</v>
      </c>
      <c r="H171" s="158">
        <f t="shared" ref="H171" si="92">G171*100/B171</f>
        <v>75.338648648648643</v>
      </c>
      <c r="I171" s="73" t="s">
        <v>160</v>
      </c>
      <c r="J171" s="73" t="s">
        <v>125</v>
      </c>
    </row>
    <row r="172" spans="1:10" ht="31.5" hidden="1">
      <c r="A172" s="75" t="s">
        <v>9</v>
      </c>
      <c r="B172" s="139"/>
      <c r="C172" s="139"/>
      <c r="D172" s="158"/>
      <c r="E172" s="139"/>
      <c r="F172" s="158"/>
      <c r="G172" s="139"/>
      <c r="H172" s="158"/>
      <c r="I172" s="73"/>
      <c r="J172" s="73"/>
    </row>
    <row r="173" spans="1:10" hidden="1">
      <c r="A173" s="75" t="s">
        <v>5</v>
      </c>
      <c r="B173" s="139"/>
      <c r="C173" s="139"/>
      <c r="D173" s="158"/>
      <c r="E173" s="139"/>
      <c r="F173" s="158"/>
      <c r="G173" s="139"/>
      <c r="H173" s="158"/>
      <c r="I173" s="73"/>
      <c r="J173" s="73"/>
    </row>
    <row r="174" spans="1:10" ht="31.5" hidden="1">
      <c r="A174" s="75" t="s">
        <v>6</v>
      </c>
      <c r="B174" s="139"/>
      <c r="C174" s="139"/>
      <c r="D174" s="158"/>
      <c r="E174" s="139"/>
      <c r="F174" s="158"/>
      <c r="G174" s="139"/>
      <c r="H174" s="158"/>
      <c r="I174" s="73"/>
      <c r="J174" s="73"/>
    </row>
    <row r="175" spans="1:10" ht="24" hidden="1" customHeight="1">
      <c r="A175" s="185" t="s">
        <v>41</v>
      </c>
      <c r="B175" s="186"/>
      <c r="C175" s="186"/>
      <c r="D175" s="186"/>
      <c r="E175" s="186"/>
      <c r="F175" s="186"/>
      <c r="G175" s="186"/>
      <c r="H175" s="186"/>
      <c r="I175" s="186"/>
      <c r="J175" s="187"/>
    </row>
    <row r="176" spans="1:10" ht="20.25" hidden="1" customHeight="1">
      <c r="A176" s="75" t="s">
        <v>7</v>
      </c>
      <c r="B176" s="139">
        <f t="shared" ref="B176:G179" si="93">B181+B186+B191+B196</f>
        <v>1892.0474999999999</v>
      </c>
      <c r="C176" s="139">
        <f t="shared" si="93"/>
        <v>1892.0474999999999</v>
      </c>
      <c r="D176" s="158">
        <f t="shared" ref="D176" si="94">C176*100/B176</f>
        <v>100</v>
      </c>
      <c r="E176" s="139">
        <f t="shared" si="93"/>
        <v>1892.0474999999999</v>
      </c>
      <c r="F176" s="158">
        <f>E176*100/B176</f>
        <v>100</v>
      </c>
      <c r="G176" s="139">
        <f t="shared" si="93"/>
        <v>1892.0474999999999</v>
      </c>
      <c r="H176" s="158">
        <f t="shared" ref="H176" si="95">G176*100/B176</f>
        <v>100</v>
      </c>
      <c r="I176" s="73"/>
      <c r="J176" s="73"/>
    </row>
    <row r="177" spans="1:10" ht="31.5" hidden="1">
      <c r="A177" s="75" t="s">
        <v>9</v>
      </c>
      <c r="B177" s="139">
        <f t="shared" si="93"/>
        <v>0</v>
      </c>
      <c r="C177" s="139">
        <f t="shared" si="93"/>
        <v>0</v>
      </c>
      <c r="D177" s="158"/>
      <c r="E177" s="139">
        <f t="shared" si="93"/>
        <v>0</v>
      </c>
      <c r="F177" s="158"/>
      <c r="G177" s="139">
        <f t="shared" si="93"/>
        <v>0</v>
      </c>
      <c r="H177" s="158"/>
      <c r="I177" s="73"/>
      <c r="J177" s="73"/>
    </row>
    <row r="178" spans="1:10" ht="18.75" hidden="1" customHeight="1">
      <c r="A178" s="75" t="s">
        <v>5</v>
      </c>
      <c r="B178" s="139">
        <f t="shared" si="93"/>
        <v>1380.0474999999999</v>
      </c>
      <c r="C178" s="139">
        <f t="shared" si="93"/>
        <v>1380.0474999999999</v>
      </c>
      <c r="D178" s="158">
        <f t="shared" ref="D178" si="96">C178*100/B178</f>
        <v>100.00000000000001</v>
      </c>
      <c r="E178" s="139">
        <f t="shared" si="93"/>
        <v>1380.0474999999999</v>
      </c>
      <c r="F178" s="158">
        <f>E178*100/B178</f>
        <v>100.00000000000001</v>
      </c>
      <c r="G178" s="139">
        <f t="shared" si="93"/>
        <v>1380.0474999999999</v>
      </c>
      <c r="H178" s="158">
        <f t="shared" ref="H178" si="97">G178*100/B178</f>
        <v>100.00000000000001</v>
      </c>
      <c r="I178" s="73"/>
      <c r="J178" s="73"/>
    </row>
    <row r="179" spans="1:10" ht="31.5" hidden="1">
      <c r="A179" s="75" t="s">
        <v>6</v>
      </c>
      <c r="B179" s="139">
        <f t="shared" si="93"/>
        <v>0</v>
      </c>
      <c r="C179" s="139">
        <f t="shared" si="93"/>
        <v>0</v>
      </c>
      <c r="D179" s="158"/>
      <c r="E179" s="139">
        <f t="shared" si="93"/>
        <v>0</v>
      </c>
      <c r="F179" s="158"/>
      <c r="G179" s="139">
        <f t="shared" si="93"/>
        <v>0</v>
      </c>
      <c r="H179" s="158"/>
      <c r="I179" s="73"/>
      <c r="J179" s="73"/>
    </row>
    <row r="180" spans="1:10" s="2" customFormat="1" hidden="1">
      <c r="A180" s="182" t="s">
        <v>42</v>
      </c>
      <c r="B180" s="183"/>
      <c r="C180" s="183"/>
      <c r="D180" s="183"/>
      <c r="E180" s="183"/>
      <c r="F180" s="183"/>
      <c r="G180" s="183"/>
      <c r="H180" s="183"/>
      <c r="I180" s="184"/>
      <c r="J180" s="74"/>
    </row>
    <row r="181" spans="1:10" hidden="1">
      <c r="A181" s="75" t="s">
        <v>7</v>
      </c>
      <c r="B181" s="139"/>
      <c r="C181" s="139"/>
      <c r="D181" s="158"/>
      <c r="E181" s="139"/>
      <c r="F181" s="158"/>
      <c r="G181" s="139"/>
      <c r="H181" s="158"/>
      <c r="I181" s="73"/>
      <c r="J181" s="73"/>
    </row>
    <row r="182" spans="1:10" ht="31.5" hidden="1">
      <c r="A182" s="75" t="s">
        <v>9</v>
      </c>
      <c r="B182" s="139"/>
      <c r="C182" s="139"/>
      <c r="D182" s="158"/>
      <c r="E182" s="139"/>
      <c r="F182" s="158"/>
      <c r="G182" s="139"/>
      <c r="H182" s="158"/>
      <c r="I182" s="73"/>
      <c r="J182" s="73"/>
    </row>
    <row r="183" spans="1:10" hidden="1">
      <c r="A183" s="75" t="s">
        <v>5</v>
      </c>
      <c r="B183" s="139"/>
      <c r="C183" s="139"/>
      <c r="D183" s="158"/>
      <c r="E183" s="139"/>
      <c r="F183" s="158"/>
      <c r="G183" s="139"/>
      <c r="H183" s="158"/>
      <c r="I183" s="73"/>
      <c r="J183" s="73"/>
    </row>
    <row r="184" spans="1:10" ht="31.5" hidden="1">
      <c r="A184" s="75" t="s">
        <v>6</v>
      </c>
      <c r="B184" s="139"/>
      <c r="C184" s="139"/>
      <c r="D184" s="158"/>
      <c r="E184" s="139"/>
      <c r="F184" s="158"/>
      <c r="G184" s="139"/>
      <c r="H184" s="158"/>
      <c r="I184" s="73"/>
      <c r="J184" s="73"/>
    </row>
    <row r="185" spans="1:10" s="2" customFormat="1" ht="18.75" hidden="1" customHeight="1">
      <c r="A185" s="182" t="s">
        <v>43</v>
      </c>
      <c r="B185" s="183"/>
      <c r="C185" s="183"/>
      <c r="D185" s="183"/>
      <c r="E185" s="183"/>
      <c r="F185" s="183"/>
      <c r="G185" s="183"/>
      <c r="H185" s="183"/>
      <c r="I185" s="184"/>
      <c r="J185" s="74"/>
    </row>
    <row r="186" spans="1:10" hidden="1">
      <c r="A186" s="75" t="s">
        <v>7</v>
      </c>
      <c r="B186" s="139"/>
      <c r="C186" s="139"/>
      <c r="D186" s="158"/>
      <c r="E186" s="139"/>
      <c r="F186" s="158"/>
      <c r="G186" s="139"/>
      <c r="H186" s="158"/>
      <c r="I186" s="73"/>
      <c r="J186" s="73"/>
    </row>
    <row r="187" spans="1:10" ht="31.5" hidden="1">
      <c r="A187" s="75" t="s">
        <v>9</v>
      </c>
      <c r="B187" s="139"/>
      <c r="C187" s="139"/>
      <c r="D187" s="158"/>
      <c r="E187" s="139"/>
      <c r="F187" s="158"/>
      <c r="G187" s="139"/>
      <c r="H187" s="158"/>
      <c r="I187" s="73"/>
      <c r="J187" s="73"/>
    </row>
    <row r="188" spans="1:10" hidden="1">
      <c r="A188" s="75" t="s">
        <v>5</v>
      </c>
      <c r="B188" s="139"/>
      <c r="C188" s="139"/>
      <c r="D188" s="158"/>
      <c r="E188" s="139"/>
      <c r="F188" s="158"/>
      <c r="G188" s="139"/>
      <c r="H188" s="158"/>
      <c r="I188" s="73"/>
      <c r="J188" s="73"/>
    </row>
    <row r="189" spans="1:10" ht="31.5" hidden="1">
      <c r="A189" s="75" t="s">
        <v>6</v>
      </c>
      <c r="B189" s="139"/>
      <c r="C189" s="139"/>
      <c r="D189" s="158"/>
      <c r="E189" s="139"/>
      <c r="F189" s="158"/>
      <c r="G189" s="139"/>
      <c r="H189" s="158"/>
      <c r="I189" s="73"/>
      <c r="J189" s="73"/>
    </row>
    <row r="190" spans="1:10" s="2" customFormat="1" hidden="1">
      <c r="A190" s="182" t="s">
        <v>44</v>
      </c>
      <c r="B190" s="183"/>
      <c r="C190" s="183"/>
      <c r="D190" s="183"/>
      <c r="E190" s="183"/>
      <c r="F190" s="183"/>
      <c r="G190" s="183"/>
      <c r="H190" s="183"/>
      <c r="I190" s="184"/>
      <c r="J190" s="74"/>
    </row>
    <row r="191" spans="1:10" ht="20.25" hidden="1" customHeight="1">
      <c r="A191" s="75" t="s">
        <v>7</v>
      </c>
      <c r="B191" s="139">
        <v>1892.0474999999999</v>
      </c>
      <c r="C191" s="139">
        <v>1892.0474999999999</v>
      </c>
      <c r="D191" s="158">
        <f t="shared" ref="D191" si="98">C191*100/B191</f>
        <v>100</v>
      </c>
      <c r="E191" s="139">
        <v>1892.0474999999999</v>
      </c>
      <c r="F191" s="158">
        <f>E191*100/B191</f>
        <v>100</v>
      </c>
      <c r="G191" s="155">
        <v>1892.0474999999999</v>
      </c>
      <c r="H191" s="158">
        <f t="shared" ref="H191" si="99">G191*100/B191</f>
        <v>100</v>
      </c>
      <c r="I191" s="73" t="s">
        <v>177</v>
      </c>
      <c r="J191" s="73"/>
    </row>
    <row r="192" spans="1:10" ht="31.5" hidden="1">
      <c r="A192" s="75" t="s">
        <v>9</v>
      </c>
      <c r="B192" s="139"/>
      <c r="C192" s="139"/>
      <c r="D192" s="158"/>
      <c r="E192" s="139"/>
      <c r="F192" s="158"/>
      <c r="G192" s="155"/>
      <c r="H192" s="158"/>
      <c r="I192" s="73"/>
      <c r="J192" s="73"/>
    </row>
    <row r="193" spans="1:10" ht="21.75" hidden="1" customHeight="1">
      <c r="A193" s="75" t="s">
        <v>5</v>
      </c>
      <c r="B193" s="139">
        <f>1380.0475</f>
        <v>1380.0474999999999</v>
      </c>
      <c r="C193" s="139">
        <v>1380.0474999999999</v>
      </c>
      <c r="D193" s="158">
        <f t="shared" ref="D193" si="100">C193*100/B193</f>
        <v>100.00000000000001</v>
      </c>
      <c r="E193" s="139">
        <v>1380.0474999999999</v>
      </c>
      <c r="F193" s="158">
        <f>E193*100/B193</f>
        <v>100.00000000000001</v>
      </c>
      <c r="G193" s="155">
        <v>1380.0474999999999</v>
      </c>
      <c r="H193" s="158">
        <f t="shared" ref="H193" si="101">G193*100/B193</f>
        <v>100.00000000000001</v>
      </c>
      <c r="I193" s="73"/>
      <c r="J193" s="73"/>
    </row>
    <row r="194" spans="1:10" ht="31.5" hidden="1">
      <c r="A194" s="75" t="s">
        <v>6</v>
      </c>
      <c r="B194" s="139"/>
      <c r="C194" s="139"/>
      <c r="D194" s="158"/>
      <c r="E194" s="139"/>
      <c r="F194" s="158"/>
      <c r="G194" s="139"/>
      <c r="H194" s="158"/>
      <c r="I194" s="73"/>
      <c r="J194" s="73"/>
    </row>
    <row r="195" spans="1:10" s="2" customFormat="1" hidden="1">
      <c r="A195" s="182" t="s">
        <v>45</v>
      </c>
      <c r="B195" s="183"/>
      <c r="C195" s="183"/>
      <c r="D195" s="183"/>
      <c r="E195" s="183"/>
      <c r="F195" s="183"/>
      <c r="G195" s="183"/>
      <c r="H195" s="183"/>
      <c r="I195" s="184"/>
      <c r="J195" s="74"/>
    </row>
    <row r="196" spans="1:10" hidden="1">
      <c r="A196" s="75" t="s">
        <v>7</v>
      </c>
      <c r="B196" s="139"/>
      <c r="C196" s="139"/>
      <c r="D196" s="158"/>
      <c r="E196" s="139"/>
      <c r="F196" s="158"/>
      <c r="G196" s="139"/>
      <c r="H196" s="158"/>
      <c r="I196" s="73"/>
      <c r="J196" s="73"/>
    </row>
    <row r="197" spans="1:10" ht="31.5" hidden="1">
      <c r="A197" s="75" t="s">
        <v>9</v>
      </c>
      <c r="B197" s="139"/>
      <c r="C197" s="139"/>
      <c r="D197" s="158"/>
      <c r="E197" s="139"/>
      <c r="F197" s="158"/>
      <c r="G197" s="139"/>
      <c r="H197" s="158"/>
      <c r="I197" s="73"/>
      <c r="J197" s="73"/>
    </row>
    <row r="198" spans="1:10" ht="34.5" hidden="1" customHeight="1">
      <c r="A198" s="75" t="s">
        <v>5</v>
      </c>
      <c r="B198" s="139"/>
      <c r="C198" s="139"/>
      <c r="D198" s="158"/>
      <c r="E198" s="139"/>
      <c r="F198" s="158"/>
      <c r="G198" s="139"/>
      <c r="H198" s="158"/>
      <c r="I198" s="73"/>
      <c r="J198" s="73"/>
    </row>
    <row r="199" spans="1:10" ht="31.5" hidden="1">
      <c r="A199" s="75" t="s">
        <v>6</v>
      </c>
      <c r="B199" s="139"/>
      <c r="C199" s="139"/>
      <c r="D199" s="158"/>
      <c r="E199" s="139"/>
      <c r="F199" s="158"/>
      <c r="G199" s="139"/>
      <c r="H199" s="158"/>
      <c r="I199" s="73"/>
      <c r="J199" s="73"/>
    </row>
    <row r="200" spans="1:10" ht="27.75" hidden="1" customHeight="1">
      <c r="A200" s="185" t="s">
        <v>46</v>
      </c>
      <c r="B200" s="186"/>
      <c r="C200" s="186"/>
      <c r="D200" s="186"/>
      <c r="E200" s="186"/>
      <c r="F200" s="186"/>
      <c r="G200" s="186"/>
      <c r="H200" s="186"/>
      <c r="I200" s="186"/>
      <c r="J200" s="187"/>
    </row>
    <row r="201" spans="1:10" ht="31.5" hidden="1">
      <c r="A201" s="75" t="s">
        <v>7</v>
      </c>
      <c r="B201" s="139">
        <v>11</v>
      </c>
      <c r="C201" s="139">
        <v>0</v>
      </c>
      <c r="D201" s="158">
        <f t="shared" ref="D201" si="102">C201*100/B201</f>
        <v>0</v>
      </c>
      <c r="E201" s="139">
        <v>0</v>
      </c>
      <c r="F201" s="158">
        <f>E201*100/B201</f>
        <v>0</v>
      </c>
      <c r="G201" s="155">
        <v>0</v>
      </c>
      <c r="H201" s="158">
        <f t="shared" ref="H201" si="103">G201*100/B201</f>
        <v>0</v>
      </c>
      <c r="I201" s="73"/>
      <c r="J201" s="73" t="s">
        <v>194</v>
      </c>
    </row>
    <row r="202" spans="1:10" ht="31.5" hidden="1">
      <c r="A202" s="75" t="s">
        <v>9</v>
      </c>
      <c r="B202" s="139"/>
      <c r="C202" s="139"/>
      <c r="D202" s="158"/>
      <c r="E202" s="139"/>
      <c r="F202" s="158"/>
      <c r="G202" s="139"/>
      <c r="H202" s="158"/>
      <c r="I202" s="73"/>
      <c r="J202" s="73"/>
    </row>
    <row r="203" spans="1:10" hidden="1">
      <c r="A203" s="75" t="s">
        <v>5</v>
      </c>
      <c r="B203" s="139">
        <v>11</v>
      </c>
      <c r="C203" s="139">
        <v>0</v>
      </c>
      <c r="D203" s="158">
        <f t="shared" ref="D203" si="104">C203*100/B203</f>
        <v>0</v>
      </c>
      <c r="E203" s="139">
        <v>0</v>
      </c>
      <c r="F203" s="158">
        <f>E203*100/B203</f>
        <v>0</v>
      </c>
      <c r="G203" s="155">
        <v>0</v>
      </c>
      <c r="H203" s="158">
        <f t="shared" ref="H203" si="105">G203*100/B203</f>
        <v>0</v>
      </c>
      <c r="I203" s="73"/>
      <c r="J203" s="73"/>
    </row>
    <row r="204" spans="1:10" ht="31.5" hidden="1">
      <c r="A204" s="75" t="s">
        <v>6</v>
      </c>
      <c r="B204" s="139"/>
      <c r="C204" s="139"/>
      <c r="D204" s="158"/>
      <c r="E204" s="139"/>
      <c r="F204" s="158"/>
      <c r="G204" s="139"/>
      <c r="H204" s="158"/>
      <c r="I204" s="73"/>
      <c r="J204" s="73"/>
    </row>
    <row r="205" spans="1:10" ht="32.25" hidden="1" customHeight="1">
      <c r="A205" s="185" t="s">
        <v>47</v>
      </c>
      <c r="B205" s="186"/>
      <c r="C205" s="186"/>
      <c r="D205" s="186"/>
      <c r="E205" s="186"/>
      <c r="F205" s="186"/>
      <c r="G205" s="186"/>
      <c r="H205" s="186"/>
      <c r="I205" s="186"/>
      <c r="J205" s="187"/>
    </row>
    <row r="206" spans="1:10" hidden="1">
      <c r="A206" s="75" t="s">
        <v>7</v>
      </c>
      <c r="B206" s="139">
        <f>B211+B216+B221</f>
        <v>13348.028</v>
      </c>
      <c r="C206" s="139">
        <f>C211+C216+C221</f>
        <v>9186.4836099999993</v>
      </c>
      <c r="D206" s="158">
        <f t="shared" ref="D206" si="106">C206*100/B206</f>
        <v>68.822777491926146</v>
      </c>
      <c r="E206" s="139">
        <f>E211+E216+E221</f>
        <v>9180.9869899999994</v>
      </c>
      <c r="F206" s="158">
        <f>E206*100/B206</f>
        <v>68.781598225595559</v>
      </c>
      <c r="G206" s="139">
        <f>G211+G216+G221</f>
        <v>4805.2999999999993</v>
      </c>
      <c r="H206" s="158">
        <f t="shared" ref="H206" si="107">G206*100/B206</f>
        <v>36.000074318094022</v>
      </c>
      <c r="I206" s="73"/>
      <c r="J206" s="73"/>
    </row>
    <row r="207" spans="1:10" ht="31.5" hidden="1">
      <c r="A207" s="75" t="s">
        <v>9</v>
      </c>
      <c r="B207" s="139">
        <f t="shared" ref="B207:G209" si="108">B212+B217+B222</f>
        <v>0</v>
      </c>
      <c r="C207" s="139">
        <f t="shared" si="108"/>
        <v>0</v>
      </c>
      <c r="D207" s="158"/>
      <c r="E207" s="139">
        <f t="shared" si="108"/>
        <v>0</v>
      </c>
      <c r="F207" s="158"/>
      <c r="G207" s="139">
        <f t="shared" si="108"/>
        <v>0</v>
      </c>
      <c r="H207" s="158"/>
      <c r="I207" s="73"/>
      <c r="J207" s="73"/>
    </row>
    <row r="208" spans="1:10" hidden="1">
      <c r="A208" s="75" t="s">
        <v>5</v>
      </c>
      <c r="B208" s="139">
        <f t="shared" si="108"/>
        <v>4725</v>
      </c>
      <c r="C208" s="139">
        <f t="shared" si="108"/>
        <v>3218.6134699999998</v>
      </c>
      <c r="D208" s="158">
        <f t="shared" ref="D208" si="109">C208*100/B208</f>
        <v>68.118803597883584</v>
      </c>
      <c r="E208" s="139">
        <f t="shared" si="108"/>
        <v>3218.6134699999998</v>
      </c>
      <c r="F208" s="158">
        <f>E208*100/B208</f>
        <v>68.118803597883584</v>
      </c>
      <c r="G208" s="139">
        <f t="shared" si="108"/>
        <v>627.9</v>
      </c>
      <c r="H208" s="158">
        <f t="shared" ref="H208" si="110">G208*100/B208</f>
        <v>13.28888888888889</v>
      </c>
      <c r="I208" s="73"/>
      <c r="J208" s="73"/>
    </row>
    <row r="209" spans="1:10" ht="31.5" hidden="1">
      <c r="A209" s="75" t="s">
        <v>6</v>
      </c>
      <c r="B209" s="139">
        <f t="shared" si="108"/>
        <v>0</v>
      </c>
      <c r="C209" s="139">
        <f t="shared" si="108"/>
        <v>0</v>
      </c>
      <c r="D209" s="158"/>
      <c r="E209" s="139">
        <f t="shared" si="108"/>
        <v>0</v>
      </c>
      <c r="F209" s="158"/>
      <c r="G209" s="139">
        <f t="shared" si="108"/>
        <v>0</v>
      </c>
      <c r="H209" s="158"/>
      <c r="I209" s="73"/>
      <c r="J209" s="73"/>
    </row>
    <row r="210" spans="1:10" s="2" customFormat="1" ht="20.25" hidden="1" customHeight="1">
      <c r="A210" s="182" t="s">
        <v>48</v>
      </c>
      <c r="B210" s="183"/>
      <c r="C210" s="183"/>
      <c r="D210" s="183"/>
      <c r="E210" s="183"/>
      <c r="F210" s="183"/>
      <c r="G210" s="183"/>
      <c r="H210" s="183"/>
      <c r="I210" s="184"/>
      <c r="J210" s="74"/>
    </row>
    <row r="211" spans="1:10" ht="31.5" hidden="1">
      <c r="A211" s="75" t="s">
        <v>7</v>
      </c>
      <c r="B211" s="139">
        <v>4685</v>
      </c>
      <c r="C211" s="139">
        <v>3218.6134699999998</v>
      </c>
      <c r="D211" s="158">
        <f t="shared" ref="D211" si="111">C211*100/B211</f>
        <v>68.700394236926357</v>
      </c>
      <c r="E211" s="139">
        <v>3218.6134699999998</v>
      </c>
      <c r="F211" s="158">
        <f>E211*100/B211</f>
        <v>68.700394236926357</v>
      </c>
      <c r="G211" s="155">
        <v>627.9</v>
      </c>
      <c r="H211" s="158">
        <f t="shared" ref="H211" si="112">G211*100/B211</f>
        <v>13.402347918890074</v>
      </c>
      <c r="I211" s="73" t="s">
        <v>130</v>
      </c>
      <c r="J211" s="73" t="s">
        <v>179</v>
      </c>
    </row>
    <row r="212" spans="1:10" ht="31.5" hidden="1">
      <c r="A212" s="75" t="s">
        <v>9</v>
      </c>
      <c r="B212" s="139"/>
      <c r="C212" s="139"/>
      <c r="D212" s="158"/>
      <c r="E212" s="139"/>
      <c r="F212" s="158"/>
      <c r="G212" s="155"/>
      <c r="H212" s="158"/>
      <c r="I212" s="73"/>
      <c r="J212" s="73"/>
    </row>
    <row r="213" spans="1:10" ht="78.75" hidden="1">
      <c r="A213" s="75" t="s">
        <v>5</v>
      </c>
      <c r="B213" s="139">
        <f>720+3965</f>
        <v>4685</v>
      </c>
      <c r="C213" s="139">
        <v>3218.6134699999998</v>
      </c>
      <c r="D213" s="158">
        <f t="shared" ref="D213" si="113">C213*100/B213</f>
        <v>68.700394236926357</v>
      </c>
      <c r="E213" s="139">
        <v>3218.6134699999998</v>
      </c>
      <c r="F213" s="158">
        <f>E213*100/B213</f>
        <v>68.700394236926357</v>
      </c>
      <c r="G213" s="155">
        <v>627.9</v>
      </c>
      <c r="H213" s="158">
        <f t="shared" ref="H213" si="114">G213*100/B213</f>
        <v>13.402347918890074</v>
      </c>
      <c r="I213" s="73" t="s">
        <v>178</v>
      </c>
      <c r="J213" s="73" t="s">
        <v>180</v>
      </c>
    </row>
    <row r="214" spans="1:10" ht="31.5" hidden="1">
      <c r="A214" s="75" t="s">
        <v>6</v>
      </c>
      <c r="B214" s="139"/>
      <c r="C214" s="139"/>
      <c r="D214" s="158"/>
      <c r="E214" s="139"/>
      <c r="F214" s="158"/>
      <c r="G214" s="139"/>
      <c r="H214" s="158"/>
      <c r="I214" s="73"/>
      <c r="J214" s="73"/>
    </row>
    <row r="215" spans="1:10" s="2" customFormat="1" ht="18.75" hidden="1" customHeight="1">
      <c r="A215" s="182" t="s">
        <v>49</v>
      </c>
      <c r="B215" s="183"/>
      <c r="C215" s="183"/>
      <c r="D215" s="183"/>
      <c r="E215" s="183"/>
      <c r="F215" s="183"/>
      <c r="G215" s="183"/>
      <c r="H215" s="183"/>
      <c r="I215" s="184"/>
      <c r="J215" s="74"/>
    </row>
    <row r="216" spans="1:10" ht="78.75" hidden="1">
      <c r="A216" s="75" t="s">
        <v>7</v>
      </c>
      <c r="B216" s="139">
        <v>40</v>
      </c>
      <c r="C216" s="139">
        <v>0</v>
      </c>
      <c r="D216" s="158">
        <f t="shared" ref="D216" si="115">C216*100/B216</f>
        <v>0</v>
      </c>
      <c r="E216" s="139">
        <v>0</v>
      </c>
      <c r="F216" s="158"/>
      <c r="G216" s="155">
        <v>0</v>
      </c>
      <c r="H216" s="158">
        <f t="shared" ref="H216" si="116">G216*100/B216</f>
        <v>0</v>
      </c>
      <c r="I216" s="73"/>
      <c r="J216" s="73" t="s">
        <v>181</v>
      </c>
    </row>
    <row r="217" spans="1:10" ht="31.5" hidden="1">
      <c r="A217" s="75" t="s">
        <v>9</v>
      </c>
      <c r="B217" s="139"/>
      <c r="C217" s="139"/>
      <c r="D217" s="158"/>
      <c r="E217" s="139"/>
      <c r="F217" s="158"/>
      <c r="G217" s="155"/>
      <c r="H217" s="158"/>
      <c r="I217" s="73"/>
      <c r="J217" s="73"/>
    </row>
    <row r="218" spans="1:10" hidden="1">
      <c r="A218" s="75" t="s">
        <v>5</v>
      </c>
      <c r="B218" s="139">
        <v>40</v>
      </c>
      <c r="C218" s="139">
        <v>0</v>
      </c>
      <c r="D218" s="158">
        <f t="shared" ref="D218" si="117">C218*100/B218</f>
        <v>0</v>
      </c>
      <c r="E218" s="139">
        <v>0</v>
      </c>
      <c r="F218" s="158"/>
      <c r="G218" s="155">
        <v>0</v>
      </c>
      <c r="H218" s="158">
        <f t="shared" ref="H218" si="118">G218*100/B218</f>
        <v>0</v>
      </c>
      <c r="I218" s="73"/>
      <c r="J218" s="73"/>
    </row>
    <row r="219" spans="1:10" ht="31.5" hidden="1">
      <c r="A219" s="75" t="s">
        <v>6</v>
      </c>
      <c r="B219" s="139"/>
      <c r="C219" s="139"/>
      <c r="D219" s="158"/>
      <c r="E219" s="139"/>
      <c r="F219" s="158"/>
      <c r="G219" s="139"/>
      <c r="H219" s="158"/>
      <c r="I219" s="73"/>
      <c r="J219" s="73"/>
    </row>
    <row r="220" spans="1:10" s="2" customFormat="1" hidden="1">
      <c r="A220" s="182" t="s">
        <v>22</v>
      </c>
      <c r="B220" s="183"/>
      <c r="C220" s="183"/>
      <c r="D220" s="183"/>
      <c r="E220" s="183"/>
      <c r="F220" s="183"/>
      <c r="G220" s="183"/>
      <c r="H220" s="183"/>
      <c r="I220" s="184"/>
      <c r="J220" s="74"/>
    </row>
    <row r="221" spans="1:10" ht="31.5" hidden="1">
      <c r="A221" s="75" t="s">
        <v>7</v>
      </c>
      <c r="B221" s="139">
        <v>8623.0280000000002</v>
      </c>
      <c r="C221" s="139">
        <v>5967.87014</v>
      </c>
      <c r="D221" s="158">
        <f t="shared" ref="D221" si="119">C221*100/B221</f>
        <v>69.208520951109051</v>
      </c>
      <c r="E221" s="139">
        <v>5962.3735200000001</v>
      </c>
      <c r="F221" s="158">
        <f>E221*100/B221</f>
        <v>69.144777449406391</v>
      </c>
      <c r="G221" s="155">
        <v>4177.3999999999996</v>
      </c>
      <c r="H221" s="158">
        <f t="shared" ref="H221" si="120">G221*100/B221</f>
        <v>48.444699472157566</v>
      </c>
      <c r="I221" s="73" t="s">
        <v>131</v>
      </c>
      <c r="J221" s="73" t="s">
        <v>195</v>
      </c>
    </row>
    <row r="222" spans="1:10" ht="31.5" hidden="1">
      <c r="A222" s="75" t="s">
        <v>9</v>
      </c>
      <c r="B222" s="139"/>
      <c r="C222" s="139"/>
      <c r="D222" s="158"/>
      <c r="E222" s="139"/>
      <c r="F222" s="158"/>
      <c r="G222" s="139"/>
      <c r="H222" s="158"/>
      <c r="I222" s="73"/>
      <c r="J222" s="73"/>
    </row>
    <row r="223" spans="1:10" hidden="1">
      <c r="A223" s="75" t="s">
        <v>5</v>
      </c>
      <c r="B223" s="139"/>
      <c r="C223" s="139"/>
      <c r="D223" s="158"/>
      <c r="E223" s="139"/>
      <c r="F223" s="158"/>
      <c r="G223" s="139"/>
      <c r="H223" s="158"/>
      <c r="I223" s="73"/>
      <c r="J223" s="73"/>
    </row>
    <row r="224" spans="1:10" ht="31.5" hidden="1">
      <c r="A224" s="75" t="s">
        <v>6</v>
      </c>
      <c r="B224" s="139"/>
      <c r="C224" s="139"/>
      <c r="D224" s="158"/>
      <c r="E224" s="139"/>
      <c r="F224" s="158"/>
      <c r="G224" s="139"/>
      <c r="H224" s="158"/>
      <c r="I224" s="73"/>
      <c r="J224" s="73"/>
    </row>
    <row r="225" spans="1:10" ht="26.25" hidden="1" customHeight="1">
      <c r="A225" s="185" t="s">
        <v>50</v>
      </c>
      <c r="B225" s="186"/>
      <c r="C225" s="186"/>
      <c r="D225" s="186"/>
      <c r="E225" s="186"/>
      <c r="F225" s="186"/>
      <c r="G225" s="186"/>
      <c r="H225" s="186"/>
      <c r="I225" s="186"/>
      <c r="J225" s="187"/>
    </row>
    <row r="226" spans="1:10" ht="47.25" hidden="1">
      <c r="A226" s="75" t="s">
        <v>7</v>
      </c>
      <c r="B226" s="139">
        <v>106</v>
      </c>
      <c r="C226" s="139">
        <v>0</v>
      </c>
      <c r="D226" s="158">
        <f t="shared" ref="D226" si="121">C226*100/B226</f>
        <v>0</v>
      </c>
      <c r="E226" s="139">
        <v>0</v>
      </c>
      <c r="F226" s="158">
        <f>E226*100/B226</f>
        <v>0</v>
      </c>
      <c r="G226" s="139">
        <v>0</v>
      </c>
      <c r="H226" s="158">
        <f t="shared" ref="H226" si="122">G226*100/B226</f>
        <v>0</v>
      </c>
      <c r="I226" s="73"/>
      <c r="J226" s="73" t="s">
        <v>200</v>
      </c>
    </row>
    <row r="227" spans="1:10" ht="31.5" hidden="1">
      <c r="A227" s="75" t="s">
        <v>9</v>
      </c>
      <c r="B227" s="139"/>
      <c r="C227" s="139"/>
      <c r="D227" s="158"/>
      <c r="E227" s="139"/>
      <c r="F227" s="158"/>
      <c r="G227" s="139"/>
      <c r="H227" s="158"/>
      <c r="I227" s="73"/>
      <c r="J227" s="73"/>
    </row>
    <row r="228" spans="1:10" hidden="1">
      <c r="A228" s="75" t="s">
        <v>5</v>
      </c>
      <c r="B228" s="139">
        <v>56</v>
      </c>
      <c r="C228" s="139">
        <v>0</v>
      </c>
      <c r="D228" s="158">
        <f t="shared" ref="D228" si="123">C228*100/B228</f>
        <v>0</v>
      </c>
      <c r="E228" s="139">
        <v>0</v>
      </c>
      <c r="F228" s="158">
        <f>E228*100/B228</f>
        <v>0</v>
      </c>
      <c r="G228" s="139">
        <v>0</v>
      </c>
      <c r="H228" s="158">
        <f t="shared" ref="H228" si="124">G228*100/B228</f>
        <v>0</v>
      </c>
      <c r="I228" s="73"/>
      <c r="J228" s="73"/>
    </row>
    <row r="229" spans="1:10" ht="31.5" hidden="1">
      <c r="A229" s="75" t="s">
        <v>6</v>
      </c>
      <c r="B229" s="139"/>
      <c r="C229" s="139"/>
      <c r="D229" s="158"/>
      <c r="E229" s="139"/>
      <c r="F229" s="158"/>
      <c r="G229" s="139"/>
      <c r="H229" s="158"/>
      <c r="I229" s="73"/>
      <c r="J229" s="73"/>
    </row>
    <row r="230" spans="1:10" ht="26.25" hidden="1" customHeight="1">
      <c r="A230" s="185" t="s">
        <v>51</v>
      </c>
      <c r="B230" s="186"/>
      <c r="C230" s="186"/>
      <c r="D230" s="186"/>
      <c r="E230" s="186"/>
      <c r="F230" s="186"/>
      <c r="G230" s="186"/>
      <c r="H230" s="186"/>
      <c r="I230" s="186"/>
      <c r="J230" s="187"/>
    </row>
    <row r="231" spans="1:10" ht="70.5" hidden="1" customHeight="1">
      <c r="A231" s="75" t="s">
        <v>7</v>
      </c>
      <c r="B231" s="139">
        <v>14549.6</v>
      </c>
      <c r="C231" s="139">
        <v>9296.6411399999997</v>
      </c>
      <c r="D231" s="158">
        <f t="shared" ref="D231" si="125">C231*100/B231</f>
        <v>63.896197421234945</v>
      </c>
      <c r="E231" s="139">
        <v>9294.5608400000001</v>
      </c>
      <c r="F231" s="158">
        <f>E231*100/B231</f>
        <v>63.88189943366141</v>
      </c>
      <c r="G231" s="155">
        <v>6636.7</v>
      </c>
      <c r="H231" s="158">
        <f t="shared" ref="H231" si="126">G231*100/B231</f>
        <v>45.614312420960026</v>
      </c>
      <c r="I231" s="73" t="s">
        <v>161</v>
      </c>
      <c r="J231" s="73" t="s">
        <v>132</v>
      </c>
    </row>
    <row r="232" spans="1:10" ht="31.5" hidden="1">
      <c r="A232" s="75" t="s">
        <v>9</v>
      </c>
      <c r="B232" s="139"/>
      <c r="C232" s="139"/>
      <c r="D232" s="158"/>
      <c r="E232" s="139"/>
      <c r="F232" s="158"/>
      <c r="G232" s="139"/>
      <c r="H232" s="158"/>
      <c r="I232" s="73"/>
      <c r="J232" s="73"/>
    </row>
    <row r="233" spans="1:10" hidden="1">
      <c r="A233" s="75" t="s">
        <v>5</v>
      </c>
      <c r="B233" s="139"/>
      <c r="C233" s="139"/>
      <c r="D233" s="158"/>
      <c r="E233" s="139"/>
      <c r="F233" s="158"/>
      <c r="G233" s="139"/>
      <c r="H233" s="158"/>
      <c r="I233" s="73"/>
      <c r="J233" s="73"/>
    </row>
    <row r="234" spans="1:10" ht="31.5" hidden="1">
      <c r="A234" s="75" t="s">
        <v>6</v>
      </c>
      <c r="B234" s="139"/>
      <c r="C234" s="139"/>
      <c r="D234" s="158"/>
      <c r="E234" s="139"/>
      <c r="F234" s="158"/>
      <c r="G234" s="139"/>
      <c r="H234" s="158"/>
      <c r="I234" s="73"/>
      <c r="J234" s="73"/>
    </row>
    <row r="235" spans="1:10" ht="25.5" hidden="1" customHeight="1">
      <c r="A235" s="185" t="s">
        <v>52</v>
      </c>
      <c r="B235" s="186"/>
      <c r="C235" s="186"/>
      <c r="D235" s="186"/>
      <c r="E235" s="186"/>
      <c r="F235" s="186"/>
      <c r="G235" s="186"/>
      <c r="H235" s="186"/>
      <c r="I235" s="186"/>
      <c r="J235" s="187"/>
    </row>
    <row r="236" spans="1:10" ht="69" hidden="1" customHeight="1">
      <c r="A236" s="75" t="s">
        <v>7</v>
      </c>
      <c r="B236" s="139">
        <v>23.5</v>
      </c>
      <c r="C236" s="139">
        <v>0</v>
      </c>
      <c r="D236" s="158">
        <f t="shared" ref="D236" si="127">C236*100/B236</f>
        <v>0</v>
      </c>
      <c r="E236" s="139">
        <v>0</v>
      </c>
      <c r="F236" s="158">
        <f>E236*100/B236</f>
        <v>0</v>
      </c>
      <c r="G236" s="155">
        <v>0</v>
      </c>
      <c r="H236" s="158">
        <f t="shared" ref="H236" si="128">G236*100/B236</f>
        <v>0</v>
      </c>
      <c r="J236" s="73" t="s">
        <v>121</v>
      </c>
    </row>
    <row r="237" spans="1:10" ht="36" hidden="1" customHeight="1">
      <c r="A237" s="75" t="s">
        <v>9</v>
      </c>
      <c r="B237" s="139"/>
      <c r="C237" s="139"/>
      <c r="D237" s="158"/>
      <c r="E237" s="139"/>
      <c r="F237" s="158"/>
      <c r="G237" s="139"/>
      <c r="H237" s="158"/>
      <c r="I237" s="73"/>
      <c r="J237" s="73"/>
    </row>
    <row r="238" spans="1:10" ht="23.25" hidden="1" customHeight="1">
      <c r="A238" s="75" t="s">
        <v>5</v>
      </c>
      <c r="B238" s="139">
        <v>23.5</v>
      </c>
      <c r="C238" s="139">
        <v>0</v>
      </c>
      <c r="D238" s="158">
        <f t="shared" ref="D238" si="129">C238*100/B238</f>
        <v>0</v>
      </c>
      <c r="E238" s="139">
        <v>0</v>
      </c>
      <c r="F238" s="158">
        <f>E238*100/B238</f>
        <v>0</v>
      </c>
      <c r="G238" s="139">
        <v>0</v>
      </c>
      <c r="H238" s="158">
        <f t="shared" ref="H238" si="130">G238*100/B238</f>
        <v>0</v>
      </c>
      <c r="I238" s="73"/>
      <c r="J238" s="73"/>
    </row>
    <row r="239" spans="1:10" ht="31.5" hidden="1">
      <c r="A239" s="75" t="s">
        <v>6</v>
      </c>
      <c r="B239" s="139"/>
      <c r="C239" s="139"/>
      <c r="D239" s="158"/>
      <c r="E239" s="139"/>
      <c r="F239" s="158"/>
      <c r="G239" s="139"/>
      <c r="H239" s="158"/>
      <c r="I239" s="73"/>
      <c r="J239" s="73"/>
    </row>
    <row r="240" spans="1:10" ht="31.5" hidden="1" customHeight="1">
      <c r="A240" s="185" t="s">
        <v>53</v>
      </c>
      <c r="B240" s="186"/>
      <c r="C240" s="186"/>
      <c r="D240" s="186"/>
      <c r="E240" s="186"/>
      <c r="F240" s="186"/>
      <c r="G240" s="186"/>
      <c r="H240" s="186"/>
      <c r="I240" s="186"/>
      <c r="J240" s="187"/>
    </row>
    <row r="241" spans="1:10" ht="141.75" hidden="1">
      <c r="A241" s="75" t="s">
        <v>7</v>
      </c>
      <c r="B241" s="139">
        <v>104976.07234</v>
      </c>
      <c r="C241" s="139">
        <v>85776.89099</v>
      </c>
      <c r="D241" s="158">
        <f t="shared" ref="D241" si="131">C241*100/B241</f>
        <v>81.710897615013579</v>
      </c>
      <c r="E241" s="139">
        <v>85752.826289999997</v>
      </c>
      <c r="F241" s="158">
        <f>E241*100/B241</f>
        <v>81.687973629134163</v>
      </c>
      <c r="G241" s="155">
        <v>59923.6</v>
      </c>
      <c r="H241" s="158">
        <f t="shared" ref="H241" si="132">G241*100/B241</f>
        <v>57.083103477064228</v>
      </c>
      <c r="I241" s="73" t="s">
        <v>162</v>
      </c>
      <c r="J241" s="73"/>
    </row>
    <row r="242" spans="1:10" ht="31.5" hidden="1">
      <c r="A242" s="75" t="s">
        <v>9</v>
      </c>
      <c r="B242" s="139"/>
      <c r="C242" s="139"/>
      <c r="D242" s="158"/>
      <c r="E242" s="139"/>
      <c r="F242" s="158"/>
      <c r="G242" s="155"/>
      <c r="H242" s="158"/>
      <c r="I242" s="73"/>
      <c r="J242" s="73"/>
    </row>
    <row r="243" spans="1:10" ht="141.75" hidden="1">
      <c r="A243" s="75" t="s">
        <v>5</v>
      </c>
      <c r="B243" s="139">
        <f>87214+6</f>
        <v>87220</v>
      </c>
      <c r="C243" s="139">
        <v>73036.2</v>
      </c>
      <c r="D243" s="158">
        <f t="shared" ref="D243" si="133">C243*100/B243</f>
        <v>83.737904150424214</v>
      </c>
      <c r="E243" s="139">
        <v>73015.741150000002</v>
      </c>
      <c r="F243" s="158">
        <f>E243*100/B243</f>
        <v>83.7144475464343</v>
      </c>
      <c r="G243" s="155">
        <v>50905</v>
      </c>
      <c r="H243" s="158">
        <f t="shared" ref="H243" si="134">G243*100/B243</f>
        <v>58.363907360697091</v>
      </c>
      <c r="I243" s="73" t="s">
        <v>163</v>
      </c>
      <c r="J243" s="73"/>
    </row>
    <row r="244" spans="1:10" ht="31.5" hidden="1">
      <c r="A244" s="75" t="s">
        <v>6</v>
      </c>
      <c r="B244" s="139"/>
      <c r="C244" s="139"/>
      <c r="D244" s="158"/>
      <c r="E244" s="139"/>
      <c r="F244" s="158"/>
      <c r="G244" s="139"/>
      <c r="H244" s="158"/>
      <c r="I244" s="73"/>
      <c r="J244" s="73"/>
    </row>
    <row r="246" spans="1:10">
      <c r="A246" s="181" t="s">
        <v>119</v>
      </c>
      <c r="B246" s="181"/>
      <c r="C246" s="181"/>
      <c r="D246" s="181"/>
      <c r="E246" s="181"/>
      <c r="F246" s="161"/>
    </row>
    <row r="249" spans="1:10" ht="54.75" hidden="1" customHeight="1"/>
    <row r="250" spans="1:10" ht="20.25" hidden="1">
      <c r="A250" s="178" t="s">
        <v>113</v>
      </c>
      <c r="B250" s="178"/>
      <c r="C250" s="112"/>
      <c r="D250" s="159"/>
      <c r="E250" s="112"/>
      <c r="F250" s="159"/>
      <c r="G250" s="112"/>
      <c r="H250" s="159"/>
      <c r="I250" s="112"/>
      <c r="J250" s="111"/>
    </row>
    <row r="251" spans="1:10" ht="20.25" hidden="1">
      <c r="A251" s="154" t="s">
        <v>114</v>
      </c>
      <c r="B251" s="141"/>
      <c r="C251" s="113"/>
      <c r="D251" s="159"/>
      <c r="E251" s="112"/>
      <c r="F251" s="159"/>
      <c r="G251" s="112"/>
      <c r="H251" s="159"/>
      <c r="I251" s="112"/>
      <c r="J251" s="114"/>
    </row>
    <row r="252" spans="1:10" ht="20.25" hidden="1">
      <c r="A252" s="69" t="s">
        <v>115</v>
      </c>
      <c r="B252" s="141"/>
      <c r="C252" s="115"/>
      <c r="D252" s="163"/>
      <c r="E252" s="115"/>
      <c r="F252" s="163"/>
      <c r="G252" s="70"/>
      <c r="H252" s="163"/>
      <c r="I252" s="70" t="s">
        <v>116</v>
      </c>
      <c r="J252" s="116"/>
    </row>
    <row r="253" spans="1:10" ht="18.75" hidden="1">
      <c r="A253" s="20"/>
      <c r="B253" s="142"/>
      <c r="C253" s="116"/>
      <c r="D253" s="164"/>
      <c r="E253" s="116"/>
      <c r="F253" s="164"/>
      <c r="G253" s="107"/>
      <c r="H253" s="165"/>
      <c r="I253" s="117"/>
      <c r="J253" s="116"/>
    </row>
    <row r="254" spans="1:10" ht="57.75" customHeight="1">
      <c r="A254" s="3"/>
      <c r="B254" s="143"/>
      <c r="C254" s="107"/>
      <c r="D254" s="165"/>
      <c r="E254" s="107"/>
      <c r="F254" s="165"/>
      <c r="G254" s="107"/>
      <c r="H254" s="165"/>
      <c r="I254" s="77"/>
      <c r="J254" s="107"/>
    </row>
    <row r="255" spans="1:10" ht="16.5">
      <c r="A255" s="72" t="s">
        <v>117</v>
      </c>
      <c r="B255" s="144"/>
      <c r="C255" s="107"/>
      <c r="D255" s="165"/>
      <c r="E255" s="107"/>
      <c r="F255" s="165"/>
      <c r="G255" s="107"/>
      <c r="H255" s="165"/>
      <c r="I255" s="77"/>
      <c r="J255" s="107"/>
    </row>
    <row r="256" spans="1:10" ht="16.5">
      <c r="A256" s="179" t="s">
        <v>118</v>
      </c>
      <c r="B256" s="179"/>
      <c r="C256" s="107"/>
      <c r="D256" s="165"/>
      <c r="E256" s="107"/>
      <c r="F256" s="165"/>
      <c r="G256" s="107"/>
      <c r="H256" s="165"/>
      <c r="I256" s="77"/>
      <c r="J256" s="107"/>
    </row>
  </sheetData>
  <mergeCells count="54">
    <mergeCell ref="A20:I20"/>
    <mergeCell ref="A1:J1"/>
    <mergeCell ref="A2:J2"/>
    <mergeCell ref="A3:J3"/>
    <mergeCell ref="A10:J10"/>
    <mergeCell ref="A15:I15"/>
    <mergeCell ref="A75:I75"/>
    <mergeCell ref="J23:J24"/>
    <mergeCell ref="A25:J25"/>
    <mergeCell ref="A30:J30"/>
    <mergeCell ref="A35:I35"/>
    <mergeCell ref="A40:I40"/>
    <mergeCell ref="A45:I45"/>
    <mergeCell ref="A50:J50"/>
    <mergeCell ref="A55:J55"/>
    <mergeCell ref="A60:I60"/>
    <mergeCell ref="A65:I65"/>
    <mergeCell ref="A70:I70"/>
    <mergeCell ref="A135:I135"/>
    <mergeCell ref="A80:I80"/>
    <mergeCell ref="A85:J85"/>
    <mergeCell ref="A90:J90"/>
    <mergeCell ref="A95:I95"/>
    <mergeCell ref="A100:I100"/>
    <mergeCell ref="A105:I105"/>
    <mergeCell ref="A110:I110"/>
    <mergeCell ref="A115:J115"/>
    <mergeCell ref="A120:J120"/>
    <mergeCell ref="A125:J125"/>
    <mergeCell ref="A130:I130"/>
    <mergeCell ref="A195:I195"/>
    <mergeCell ref="A140:I140"/>
    <mergeCell ref="A145:I145"/>
    <mergeCell ref="A150:J150"/>
    <mergeCell ref="A155:J155"/>
    <mergeCell ref="A160:I160"/>
    <mergeCell ref="A165:I165"/>
    <mergeCell ref="A170:J170"/>
    <mergeCell ref="A175:J175"/>
    <mergeCell ref="A180:I180"/>
    <mergeCell ref="A185:I185"/>
    <mergeCell ref="A190:I190"/>
    <mergeCell ref="A256:B256"/>
    <mergeCell ref="A200:J200"/>
    <mergeCell ref="A205:J205"/>
    <mergeCell ref="A210:I210"/>
    <mergeCell ref="A215:I215"/>
    <mergeCell ref="A220:I220"/>
    <mergeCell ref="A225:J225"/>
    <mergeCell ref="A230:J230"/>
    <mergeCell ref="A235:J235"/>
    <mergeCell ref="A240:J240"/>
    <mergeCell ref="A246:E246"/>
    <mergeCell ref="A250:B250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horizontalDpi="180" verticalDpi="180" r:id="rId1"/>
  <rowBreaks count="3" manualBreakCount="3">
    <brk id="44" max="16383" man="1"/>
    <brk id="99" max="16383" man="1"/>
    <brk id="14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ОТЧЕТ</vt:lpstr>
      <vt:lpstr>ИНФОРМАЦИЯ</vt:lpstr>
      <vt:lpstr>ОТЧЕТ (2)</vt:lpstr>
      <vt:lpstr>ОТЧЕТ!_GoBack</vt:lpstr>
      <vt:lpstr>'ОТЧЕТ (2)'!_GoBack</vt:lpstr>
      <vt:lpstr>ИНФОРМАЦИЯ!Заголовки_для_печати</vt:lpstr>
      <vt:lpstr>ОТЧЕТ!Заголовки_для_печати</vt:lpstr>
      <vt:lpstr>'ОТЧЕТ (2)'!Заголовки_для_печати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2019-10-18T09:45:01Z</dcterms:modified>
</cp:coreProperties>
</file>