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10" yWindow="75" windowWidth="15135" windowHeight="12270"/>
  </bookViews>
  <sheets>
    <sheet name="ОТЧЕТ" sheetId="1" r:id="rId1"/>
    <sheet name="ИНФОРМАЦИЯ" sheetId="2" r:id="rId2"/>
  </sheets>
  <definedNames>
    <definedName name="_xlnm.Print_Titles" localSheetId="1">ИНФОРМАЦИЯ!$4:$6</definedName>
    <definedName name="_xlnm.Print_Titles" localSheetId="0">ОТЧЕТ!$5:$5</definedName>
  </definedNames>
  <calcPr calcId="124519"/>
</workbook>
</file>

<file path=xl/calcChain.xml><?xml version="1.0" encoding="utf-8"?>
<calcChain xmlns="http://schemas.openxmlformats.org/spreadsheetml/2006/main">
  <c r="C71" i="2"/>
  <c r="E103" i="1"/>
  <c r="E101"/>
  <c r="B37" l="1"/>
  <c r="J53" i="2"/>
  <c r="F53"/>
  <c r="J52"/>
  <c r="F52"/>
  <c r="I51"/>
  <c r="H51"/>
  <c r="G51"/>
  <c r="E51"/>
  <c r="D51"/>
  <c r="C51"/>
  <c r="J64"/>
  <c r="F64"/>
  <c r="J63"/>
  <c r="F63"/>
  <c r="J62"/>
  <c r="F62"/>
  <c r="I61"/>
  <c r="H61"/>
  <c r="G61"/>
  <c r="E61"/>
  <c r="D61"/>
  <c r="C61"/>
  <c r="J60"/>
  <c r="F60"/>
  <c r="J66"/>
  <c r="F66"/>
  <c r="J59"/>
  <c r="F59"/>
  <c r="J58"/>
  <c r="F58"/>
  <c r="J57"/>
  <c r="F57"/>
  <c r="J56"/>
  <c r="F56"/>
  <c r="I55"/>
  <c r="H55"/>
  <c r="G55"/>
  <c r="E55"/>
  <c r="D55"/>
  <c r="C55"/>
  <c r="J44"/>
  <c r="F44"/>
  <c r="J49"/>
  <c r="F49"/>
  <c r="J48"/>
  <c r="F48"/>
  <c r="J47"/>
  <c r="F47"/>
  <c r="J46"/>
  <c r="F46"/>
  <c r="I45"/>
  <c r="H45"/>
  <c r="G45"/>
  <c r="E45"/>
  <c r="D45"/>
  <c r="C45"/>
  <c r="J26"/>
  <c r="F26"/>
  <c r="J42"/>
  <c r="F42"/>
  <c r="J41"/>
  <c r="F41"/>
  <c r="J40"/>
  <c r="F40"/>
  <c r="J39"/>
  <c r="F39"/>
  <c r="I38"/>
  <c r="H38"/>
  <c r="G38"/>
  <c r="E38"/>
  <c r="D38"/>
  <c r="C38"/>
  <c r="J43"/>
  <c r="F43"/>
  <c r="J50"/>
  <c r="F50"/>
  <c r="J36"/>
  <c r="F36"/>
  <c r="J35"/>
  <c r="F35"/>
  <c r="J34"/>
  <c r="F34"/>
  <c r="J32"/>
  <c r="F32"/>
  <c r="J30"/>
  <c r="F30"/>
  <c r="J28"/>
  <c r="F28"/>
  <c r="I27"/>
  <c r="H27"/>
  <c r="G27"/>
  <c r="E27"/>
  <c r="D27"/>
  <c r="C27"/>
  <c r="J25"/>
  <c r="F25"/>
  <c r="J22"/>
  <c r="F22"/>
  <c r="J12"/>
  <c r="F12"/>
  <c r="I11"/>
  <c r="H11"/>
  <c r="G11"/>
  <c r="E11"/>
  <c r="D11"/>
  <c r="C11"/>
  <c r="J54"/>
  <c r="F54"/>
  <c r="J69"/>
  <c r="F69"/>
  <c r="J65"/>
  <c r="F65"/>
  <c r="J10"/>
  <c r="F10"/>
  <c r="J68"/>
  <c r="F68"/>
  <c r="J9"/>
  <c r="F9"/>
  <c r="J8"/>
  <c r="F8"/>
  <c r="I7"/>
  <c r="H7"/>
  <c r="G7"/>
  <c r="E7"/>
  <c r="D7"/>
  <c r="C7"/>
  <c r="K34" l="1"/>
  <c r="K26"/>
  <c r="K22"/>
  <c r="K58"/>
  <c r="K52"/>
  <c r="K68"/>
  <c r="K49"/>
  <c r="K46"/>
  <c r="K32"/>
  <c r="K8"/>
  <c r="K53"/>
  <c r="J51"/>
  <c r="F51"/>
  <c r="K64"/>
  <c r="K63"/>
  <c r="F61"/>
  <c r="K62"/>
  <c r="K60"/>
  <c r="K66"/>
  <c r="F55"/>
  <c r="K59"/>
  <c r="K57"/>
  <c r="J55"/>
  <c r="K56"/>
  <c r="K44"/>
  <c r="F45"/>
  <c r="K48"/>
  <c r="K47"/>
  <c r="K42"/>
  <c r="K41"/>
  <c r="F38"/>
  <c r="K40"/>
  <c r="K39"/>
  <c r="K43"/>
  <c r="K50"/>
  <c r="K36"/>
  <c r="K35"/>
  <c r="K30"/>
  <c r="F27"/>
  <c r="J27"/>
  <c r="K28"/>
  <c r="K25"/>
  <c r="F11"/>
  <c r="H71"/>
  <c r="K12"/>
  <c r="K54"/>
  <c r="K69"/>
  <c r="K65"/>
  <c r="K10"/>
  <c r="K9"/>
  <c r="G71"/>
  <c r="I71"/>
  <c r="D71"/>
  <c r="F7"/>
  <c r="E71"/>
  <c r="J7"/>
  <c r="J11"/>
  <c r="J61"/>
  <c r="J38"/>
  <c r="J45"/>
  <c r="K51" l="1"/>
  <c r="K61"/>
  <c r="K7"/>
  <c r="K55"/>
  <c r="F71"/>
  <c r="K45"/>
  <c r="K38"/>
  <c r="K27"/>
  <c r="K11"/>
  <c r="J71"/>
  <c r="K71" l="1"/>
  <c r="B193" i="1"/>
  <c r="B38"/>
  <c r="B23" l="1"/>
  <c r="B102"/>
  <c r="B213"/>
  <c r="B126"/>
  <c r="C126"/>
  <c r="D126"/>
  <c r="E126"/>
  <c r="B127"/>
  <c r="C127"/>
  <c r="D127"/>
  <c r="E127"/>
  <c r="B128"/>
  <c r="C128"/>
  <c r="D128"/>
  <c r="E128"/>
  <c r="B129"/>
  <c r="C129"/>
  <c r="D129"/>
  <c r="E129"/>
  <c r="B56"/>
  <c r="C56"/>
  <c r="D56"/>
  <c r="E56"/>
  <c r="B57"/>
  <c r="C57"/>
  <c r="D57"/>
  <c r="E57"/>
  <c r="B58"/>
  <c r="C58"/>
  <c r="D58"/>
  <c r="E58"/>
  <c r="B59"/>
  <c r="C59"/>
  <c r="D59"/>
  <c r="E59"/>
  <c r="D31"/>
  <c r="C209" l="1"/>
  <c r="D209"/>
  <c r="E209"/>
  <c r="C208"/>
  <c r="D208"/>
  <c r="E208"/>
  <c r="C207"/>
  <c r="D207"/>
  <c r="E207"/>
  <c r="C206"/>
  <c r="D206"/>
  <c r="E206"/>
  <c r="B207"/>
  <c r="B208"/>
  <c r="B209"/>
  <c r="B206"/>
  <c r="E179"/>
  <c r="D179"/>
  <c r="C179"/>
  <c r="B179"/>
  <c r="E178"/>
  <c r="D178"/>
  <c r="C178"/>
  <c r="B178"/>
  <c r="E177"/>
  <c r="D177"/>
  <c r="C177"/>
  <c r="B177"/>
  <c r="E176"/>
  <c r="D176"/>
  <c r="C176"/>
  <c r="B176"/>
  <c r="C159"/>
  <c r="D159"/>
  <c r="E159"/>
  <c r="C158"/>
  <c r="D158"/>
  <c r="E158"/>
  <c r="C157"/>
  <c r="D157"/>
  <c r="E157"/>
  <c r="C156"/>
  <c r="D156"/>
  <c r="E156"/>
  <c r="B157"/>
  <c r="B158"/>
  <c r="B159"/>
  <c r="B156"/>
  <c r="C94"/>
  <c r="D94"/>
  <c r="E94"/>
  <c r="C93"/>
  <c r="D93"/>
  <c r="E93"/>
  <c r="C92"/>
  <c r="D92"/>
  <c r="E92"/>
  <c r="C91"/>
  <c r="D91"/>
  <c r="E91"/>
  <c r="B92"/>
  <c r="B93"/>
  <c r="B94"/>
  <c r="B91"/>
  <c r="C34" l="1"/>
  <c r="D34"/>
  <c r="E34"/>
  <c r="B34"/>
  <c r="C33"/>
  <c r="D33"/>
  <c r="E33"/>
  <c r="B33"/>
  <c r="C32"/>
  <c r="D32"/>
  <c r="E32"/>
  <c r="B32"/>
  <c r="C31"/>
  <c r="E31"/>
  <c r="B31"/>
  <c r="C14"/>
  <c r="D14"/>
  <c r="E14"/>
  <c r="B14"/>
  <c r="B9" s="1"/>
  <c r="C13"/>
  <c r="D13"/>
  <c r="D8" s="1"/>
  <c r="E13"/>
  <c r="B13"/>
  <c r="C12"/>
  <c r="D12"/>
  <c r="E12"/>
  <c r="B12"/>
  <c r="C11"/>
  <c r="D11"/>
  <c r="D6" s="1"/>
  <c r="E11"/>
  <c r="B11"/>
  <c r="C8" l="1"/>
  <c r="C9"/>
  <c r="E6"/>
  <c r="E7"/>
  <c r="E8"/>
  <c r="E9"/>
  <c r="B8"/>
  <c r="C6"/>
  <c r="D7"/>
  <c r="B7"/>
  <c r="D9"/>
  <c r="C7"/>
  <c r="B6"/>
</calcChain>
</file>

<file path=xl/comments1.xml><?xml version="1.0" encoding="utf-8"?>
<comments xmlns="http://schemas.openxmlformats.org/spreadsheetml/2006/main">
  <authors>
    <author>Автор</author>
  </authors>
  <commentList>
    <comment ref="B23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РФ+РХ без местного бюджета</t>
        </r>
      </text>
    </comment>
  </commentList>
</comments>
</file>

<file path=xl/sharedStrings.xml><?xml version="1.0" encoding="utf-8"?>
<sst xmlns="http://schemas.openxmlformats.org/spreadsheetml/2006/main" count="507" uniqueCount="256">
  <si>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</si>
  <si>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</si>
  <si>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</si>
  <si>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</si>
  <si>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</si>
  <si>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</si>
  <si>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</si>
  <si>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</si>
  <si>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</si>
  <si>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</si>
  <si>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</si>
  <si>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</si>
  <si>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</si>
  <si>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</si>
  <si>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</si>
  <si>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</si>
  <si>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</si>
  <si>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</si>
  <si>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</si>
  <si>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</si>
  <si>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</si>
  <si>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</si>
  <si>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</si>
  <si>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</si>
  <si>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</si>
  <si>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</si>
  <si>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</si>
  <si>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</si>
  <si>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</si>
  <si>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</si>
  <si>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</si>
  <si>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</si>
  <si>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</si>
  <si>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</si>
  <si>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</si>
  <si>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</si>
  <si>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</si>
  <si>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</si>
  <si>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</si>
  <si>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</si>
  <si>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</si>
  <si>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</si>
  <si>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</si>
  <si>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</si>
  <si>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</si>
  <si>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</si>
  <si>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</si>
  <si>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</si>
  <si>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</si>
  <si>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</si>
  <si>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</si>
  <si>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</si>
  <si>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</si>
  <si>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</si>
  <si>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</si>
  <si>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</si>
  <si>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</si>
  <si>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</si>
  <si>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</si>
  <si>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r>
      <rPr>
        <b/>
        <sz val="12"/>
        <color theme="1"/>
        <rFont val="Times New Roman"/>
        <family val="1"/>
        <charset val="204"/>
      </rPr>
      <t>Выполнено с начала года %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>(гр.10/гр.6х100)</t>
    </r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</si>
  <si>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</si>
  <si>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</si>
  <si>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</si>
  <si>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</si>
  <si>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</si>
  <si>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</si>
  <si>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 xml:space="preserve">Муниципальная программа «Развитие агропромышленного комплекса Усть-Абаканского района и социальной сферы на селе (2014 - 2020 годы)» </t>
  </si>
  <si>
    <t>1.1.</t>
  </si>
  <si>
    <t>1.2.</t>
  </si>
  <si>
    <t>2.</t>
  </si>
  <si>
    <t>Муниципальная программа «Сохранение и развитие малых сел Усть-Абаканского района (2016-2020 годы)»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</si>
  <si>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</si>
  <si>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</si>
  <si>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</si>
  <si>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</si>
  <si>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</si>
  <si>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Муниципальная программа «Профилактика заболеваний и формирование здорового образа жизни (2014-2020 годы)»</t>
  </si>
  <si>
    <t>7.</t>
  </si>
  <si>
    <t>Муниципальная программа «Развитие  образования  в  Усть-Абаканском районе (2014-2020 годы)»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</si>
  <si>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</si>
  <si>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</si>
  <si>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</si>
  <si>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</si>
  <si>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</si>
  <si>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</si>
  <si>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</si>
  <si>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</si>
  <si>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Муниципальная программа «Развитие физической культуры и спорта в Усть-Абаканском районе  (2014 - 2020 годы)»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</si>
  <si>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</si>
  <si>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</si>
  <si>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</si>
  <si>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</si>
  <si>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</si>
  <si>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</si>
  <si>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</si>
  <si>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</si>
  <si>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 xml:space="preserve">Муниципальная программа «Обеспечение общественного порядка и противодействие преступности в Усть-Абаканском районе (2014-2020 годы)» </t>
  </si>
  <si>
    <t>Подпрограмма  «Повышение безопасности дорожного движения»</t>
  </si>
  <si>
    <t>14.3.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</si>
  <si>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</si>
  <si>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</si>
  <si>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</si>
  <si>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</si>
  <si>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 xml:space="preserve">Муниципальная программа «Жилище (2014 – 2020 годы)» </t>
  </si>
  <si>
    <t>16.1.</t>
  </si>
  <si>
    <t>16.2.</t>
  </si>
  <si>
    <t>16.3.</t>
  </si>
  <si>
    <t>17.</t>
  </si>
  <si>
    <t>18.</t>
  </si>
  <si>
    <t>19.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</si>
  <si>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</si>
  <si>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20.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</si>
  <si>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</si>
  <si>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</si>
  <si>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</si>
  <si>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</si>
  <si>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</si>
  <si>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</si>
  <si>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</si>
  <si>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</si>
  <si>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</si>
  <si>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r>
      <rPr>
        <b/>
        <sz val="13"/>
        <color theme="1"/>
        <rFont val="Times New Roman"/>
        <family val="1"/>
        <charset val="204"/>
      </rPr>
      <t>1.Обеспечение деятельности УИО - 2 481,0</t>
    </r>
    <r>
      <rPr>
        <sz val="13"/>
        <color theme="1"/>
        <rFont val="Times New Roman"/>
        <family val="1"/>
        <charset val="204"/>
      </rPr>
      <t xml:space="preserve"> в том числе: заработная плата - 1518,2; начисления на выплаты по оплате труда - 461,2; командировочные расходы - 3,4; услуги связи - 44,4; конверты - 44,5; работы, услуги по содержанию имущества - </t>
    </r>
    <r>
      <rPr>
        <sz val="13"/>
        <rFont val="Times New Roman"/>
        <family val="1"/>
        <charset val="204"/>
      </rPr>
      <t>33,9</t>
    </r>
    <r>
      <rPr>
        <sz val="13"/>
        <color theme="1"/>
        <rFont val="Times New Roman"/>
        <family val="1"/>
        <charset val="204"/>
      </rPr>
      <t xml:space="preserve">; прочие работы, услуги - </t>
    </r>
    <r>
      <rPr>
        <sz val="13"/>
        <rFont val="Times New Roman"/>
        <family val="1"/>
        <charset val="204"/>
      </rPr>
      <t>168,3</t>
    </r>
    <r>
      <rPr>
        <sz val="13"/>
        <color theme="1"/>
        <rFont val="Times New Roman"/>
        <family val="1"/>
        <charset val="204"/>
      </rPr>
      <t xml:space="preserve">; увеличение стоимости материальных запасов - 195,8; пени - 11,3.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- 165,0</t>
    </r>
    <r>
      <rPr>
        <sz val="13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^Определение рыночной стоимости права на заключение договора аренды земельных участков - 85,0;                                          ^Экономическое обосновние коэффициентов для определения арендной платы земельных участков - 80,0.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</si>
  <si>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color theme="1"/>
        <rFont val="Times New Roman"/>
        <family val="1"/>
        <charset val="204"/>
      </rPr>
      <t>3.Мероприятия в сфере развития земельно-имущественных отношений - 2,5</t>
    </r>
    <r>
      <rPr>
        <sz val="13"/>
        <color theme="1"/>
        <rFont val="Times New Roman"/>
        <family val="1"/>
        <charset val="204"/>
      </rPr>
      <t xml:space="preserve">, в том числе:                                                      ^Межевание земельного участка аал Райков - 2,5.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</si>
  <si>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t>Кредиторская задолженность, в т.ч. по заработной плате за март 2019 г.</t>
  </si>
  <si>
    <t>Реализация мероприятий по устойчивому развитию сельских территорий планируется в 3 квартале</t>
  </si>
  <si>
    <t>Реализация мероприятий планируется в 3 квартале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</si>
  <si>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</si>
  <si>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</si>
  <si>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Проведение мероприятий запланировано на 2-4 квартал 2019 года</t>
  </si>
  <si>
    <t xml:space="preserve">Проведение мероприятий по профилактике злоупотребления наркотиками и их незаконного оборота запланированы на 2-4 квартал 2019 года.
</t>
  </si>
  <si>
    <t>Мероприятия в сфере поддержки малого и среднего предпринимательства на 1 квартал 2019г. не были запланированы.</t>
  </si>
  <si>
    <t xml:space="preserve">Мероприятия в сфере поддержки малого и среднего предпринимательства на 1 квартал 2019г. не были запланированы                                                                                                      </t>
  </si>
  <si>
    <t>Мероприятия в сфере развития торговли на 1 квартал 2019г. не были запланированы.</t>
  </si>
  <si>
    <t>Финансирование производилось по фактически поступившим заявкам</t>
  </si>
  <si>
    <r>
      <rPr>
        <b/>
        <sz val="13"/>
        <rFont val="Times New Roman"/>
        <family val="1"/>
        <charset val="204"/>
      </rPr>
      <t>2.Мероприятия по развитию дошкольного образования - 84,2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и инвентаря для пищеблоков - 6,2 (д/с Рябинушка);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для мед.кабинетов - 78,0 (д/с Ромашка).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</si>
  <si>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3.Обеспечение государственных гарантий реализации прав на получение общедоступного и бесплатного дошкольного образования - 26654,6 (РХ):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задания: оплата труда - 26624,4; услуги связи - 30,2.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</si>
  <si>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Развитие дошкольного образования: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- 10486,6</t>
    </r>
    <r>
      <rPr>
        <sz val="13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- 6153,2; услуги связи - 8,9; транспортные услуги - 40,8; коммунальные услуги - 2542,7; услуги по сод.имущества - 384,9; прочие услуги - 100,4; прочие расходы - 884,6; приобретение основных средств - 198,6; приобретение мат.запасов - 172,5.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</si>
  <si>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3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3"/>
        <rFont val="Times New Roman"/>
        <family val="1"/>
        <charset val="204"/>
      </rPr>
      <t xml:space="preserve">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- 29185,0: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- 2874,5; услуги связи - 68,7; транспортные услуги - 927,0; коммунальные услуги - 14735,9; аренда - 4,4; услуги по сод.имущества - 2261,2; прочие услуги - 866,9; прочие расходы - 3780,8; приобретение основных средств - 99,0; приобретение мат.запасов - 3566,6.         </t>
    </r>
  </si>
  <si>
    <r>
      <rPr>
        <b/>
        <sz val="13"/>
        <color theme="1"/>
        <rFont val="Times New Roman"/>
        <family val="1"/>
        <charset val="204"/>
      </rPr>
      <t>3. Создание условия для обеспечения современного качества образования - 1116,3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^Спец. оценка условий труда - 44,0 (Чапаевская ООШ);                                                                                                                                     ^Ремонт освещения, электрооборудования - 215,0 (Усть-Абаканская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АУПС - 175,9 (Весенненская СОШ - 18,0; Росток - 122,7; Усть-Абаканская СОШ - 35,2);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 - 19,0 (Красноозерная ООШ);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мед.кабинетов - 14,0 (Расцветская СОШ);                                                                                                   ^Санитарная безопасность: приобретение оборудования и инвентаря для пищеблоков - 5,5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</si>
  <si>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3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1.Органы местного самоуправления - 1670,2</t>
    </r>
    <r>
      <rPr>
        <sz val="13"/>
        <color theme="1"/>
        <rFont val="Times New Roman"/>
        <family val="1"/>
        <charset val="204"/>
      </rPr>
      <t xml:space="preserve">, из них: оплата труда - 1646,4; услуги связи - 15,6; приобретение материальных запасов - 8,2.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- 5257,0,</t>
    </r>
    <r>
      <rPr>
        <sz val="13"/>
        <color theme="1"/>
        <rFont val="Times New Roman"/>
        <family val="1"/>
        <charset val="204"/>
      </rPr>
      <t xml:space="preserve"> из них: оплата труда - 5011,4; услуги связи - 26,6; коммунальные услуги - 128,9; прочие услуги - 13,9; прочие расходы - 49,6;  приобретение материальных запасов - 26,6.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</si>
  <si>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>Развитие системы дополнительного образования детей: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- 5429,5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- 5253,5; услуги связи - 5,8; коммунальные услуги - 100,7; прочие услуги - 4,9; прочие расходы - 49,7; приобретение мат.запасов - 14,9.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деятельности подведомственных учреждений (Усть-Абаканская ДШИ) - 3512,8</t>
    </r>
    <r>
      <rPr>
        <sz val="13"/>
        <rFont val="Times New Roman"/>
        <family val="1"/>
        <charset val="204"/>
      </rPr>
      <t xml:space="preserve">, из них:  Расходы на выполнения муниципального задания из средств районного бюджета: оплата труда - 3076,4; услуги связи - 5,1; коммунальные услуги - 345,7; услуги по сод.имущества - 18,3; прочие услуги - 10,7; прочие расходы - 17,8; приобретение основных средств - 33,8; приобретение мат.запасов 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(Усть-Абаканская СШ) - 5280,5,</t>
    </r>
    <r>
      <rPr>
        <sz val="13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- 4677,2; услуги связи - 5,9; коммунальные услуги - 295,7; услуги по сод.имущества - 43,7; прочие услуги - 19,4; прочие расходы - 226,4; приобретение мат.запасов - 12,2.           </t>
    </r>
  </si>
  <si>
    <r>
      <rPr>
        <b/>
        <sz val="13"/>
        <rFont val="Times New Roman"/>
        <family val="1"/>
        <charset val="204"/>
      </rPr>
      <t>Мероприятия, направленные на патриотическое воспитание граждан - 15,0,</t>
    </r>
    <r>
      <rPr>
        <sz val="13"/>
        <rFont val="Times New Roman"/>
        <family val="1"/>
        <charset val="204"/>
      </rPr>
      <t xml:space="preserve"> из них:                                                                                                        ^Районный конкурс "Пою моё Отечество"</t>
    </r>
  </si>
  <si>
    <t xml:space="preserve">^Профилактическое испытание электрооборудования - 14,9 (Расцветская СОШ);                                                                                                                                                                                                                                                   ^Проведение кункурса "Учитель года" - 24,9;                                                                                                                                                   ^Проведение конкурса "Педагог-дошкольник" - 24,8.               </t>
  </si>
  <si>
    <r>
      <rPr>
        <b/>
        <sz val="13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520,8</t>
    </r>
    <r>
      <rPr>
        <sz val="13"/>
        <rFont val="Times New Roman"/>
        <family val="1"/>
        <charset val="204"/>
      </rPr>
      <t xml:space="preserve">, в том числе: заработная плата - 397,9; страховые взносы - 122,9.                                                                                                                                                                                                              
</t>
    </r>
    <r>
      <rPr>
        <b/>
        <sz val="13"/>
        <rFont val="Times New Roman"/>
        <family val="1"/>
        <charset val="204"/>
      </rPr>
      <t>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 - 321,9 (РХ)</t>
    </r>
    <r>
      <rPr>
        <sz val="13"/>
        <rFont val="Times New Roman"/>
        <family val="1"/>
        <charset val="204"/>
      </rPr>
      <t xml:space="preserve"> в том числе: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Сапоговский с/с - 22,0; Райковский с/с - 14,5; Чарковский с/с - 285,4.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</si>
  <si>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^Приобретение школьной мебели - 54,6 (Калининская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^Антитеррористическая безопасность: установка систем видеонаблюдения - 364,5 (Весенненская СОШ - 160,0; Усть-Абаканская СОШ 204,5);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насоса для системы отопления - 65,0 (Усть-Абаканская СОШ корпус 2);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- 94,2 (Опытненская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</si>
  <si>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Низкий уровень выполнения мероприятий обусловлен тем, что проведение мероприятий предусмотрено на 2,3 и 4 кварталы 2019 года.</t>
  </si>
  <si>
    <t>Низкий уровень выполнения мероприятий обусловлен тем, что проведение мероприятий предусмотрено на 2,3 и 4 кварталы 2019 года, а так же вовремя не были предоставлены документы для оплаты.</t>
  </si>
  <si>
    <t>Фактические расходы по поддержке одаренных детей и молодежи (приобретение пианино) предусмотрено во втором квартале 2019 года</t>
  </si>
  <si>
    <t>Низкий уровень выполнения мероприятий обусловлен тем, что документы на оплату не были вовремя предоставлены.</t>
  </si>
  <si>
    <r>
      <rPr>
        <b/>
        <sz val="13"/>
        <rFont val="Times New Roman"/>
        <family val="1"/>
        <charset val="204"/>
      </rPr>
      <t xml:space="preserve">Обеспечение развития отрасли культуры: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>4210,6</t>
    </r>
    <r>
      <rPr>
        <sz val="13"/>
        <rFont val="Times New Roman"/>
        <family val="1"/>
        <charset val="204"/>
      </rPr>
      <t xml:space="preserve">, в том числе: заработная плата - 2377,6; начисления на выплаты по оплате труда - 711,9; услуги связи - 13,2;  коммунальные услуги - 719,8; работы, услуги по содержанию имущества - 156,8; прочие работы, услуги - 61,1; прочие расходы (пени, гос.пошлины, налог на имущество) - 122,0; увеличение стоимости основных средств - 31,0; увеличение стоимости материальных запасов - 17,2.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 Мероприятия по поддержке и развитию культуры, искусства и архивного дела - 18,6</t>
    </r>
    <r>
      <rPr>
        <sz val="13"/>
        <rFont val="Times New Roman"/>
        <family val="1"/>
        <charset val="204"/>
      </rPr>
      <t>, в том числе:</t>
    </r>
    <r>
      <rPr>
        <b/>
        <sz val="13"/>
        <rFont val="Times New Roman"/>
        <family val="1"/>
        <charset val="204"/>
      </rPr>
      <t xml:space="preserve">   </t>
    </r>
    <r>
      <rPr>
        <sz val="13"/>
        <rFont val="Times New Roman"/>
        <family val="1"/>
        <charset val="204"/>
      </rPr>
      <t xml:space="preserve">                                                             1. Участие в фестивале-конкурсе хореографических творческих коллективов в г.Барнаул - 8,6;                                                                                  2. Участие в конкурсе любительских хореографических коллективов им.М.С.Годенко г.Красноярск - 10,0.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</si>
  <si>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>Совершенствование библиотечной деятельности: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3"/>
        <rFont val="Times New Roman"/>
        <family val="1"/>
        <charset val="204"/>
      </rPr>
      <t xml:space="preserve"> (МБУК «Усть-Абаканская ЦБС») - </t>
    </r>
    <r>
      <rPr>
        <b/>
        <sz val="13"/>
        <rFont val="Times New Roman"/>
        <family val="1"/>
        <charset val="204"/>
      </rPr>
      <t xml:space="preserve">5432,7 </t>
    </r>
    <r>
      <rPr>
        <sz val="13"/>
        <rFont val="Times New Roman"/>
        <family val="1"/>
        <charset val="204"/>
      </rPr>
      <t>в том числе: заработная плата - 3644,0; начисления на выплаты по оплате труда - 1142,2; услуги связи - 67,5; коммунальные услуги - 485,3; работы, услуги по содержанию имущества - 30,3; прочие работы, услуги - 9,0; прочие расходы - 29,0; увеличение стоимости мат.запасов - 25,4.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</si>
  <si>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r>
      <t>Сохранение культурных ценностей:</t>
    </r>
    <r>
      <rPr>
        <sz val="13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>1.Обеспечение деятельности подведомственных учреждений</t>
    </r>
    <r>
      <rPr>
        <sz val="13"/>
        <rFont val="Times New Roman"/>
        <family val="1"/>
        <charset val="204"/>
      </rPr>
      <t xml:space="preserve"> (МКУК «Усть-Абаканский историко-краеведческий музей») - </t>
    </r>
    <r>
      <rPr>
        <b/>
        <sz val="13"/>
        <rFont val="Times New Roman"/>
        <family val="1"/>
        <charset val="204"/>
      </rPr>
      <t>184,7,</t>
    </r>
    <r>
      <rPr>
        <sz val="13"/>
        <rFont val="Times New Roman"/>
        <family val="1"/>
        <charset val="204"/>
      </rPr>
      <t xml:space="preserve"> в том числе: заработная плата - 87,6; начисления на выплаты по оплате труда - 22,6; услуги связи - 3,1; коммунальные услуги - 1,9; работы, услуги по содержанию имущества - 7,2; прочие работы, услуги - 2,3; увеличение стоимости материальных запасов - 60,0.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2.Обеспечение безопасности музейного фонда и развитие музеев - 3,0</t>
    </r>
    <r>
      <rPr>
        <sz val="13"/>
        <rFont val="Times New Roman"/>
        <family val="1"/>
        <charset val="204"/>
      </rPr>
      <t>, в том числе: 1. Проведение Музейного урока "Археологические памятники Салбыкской степи и их сохранение для будующих поколений" (нити, бусинки, ткань)</t>
    </r>
    <r>
      <rPr>
        <b/>
        <sz val="13"/>
        <rFont val="Times New Roman"/>
        <family val="1"/>
        <charset val="204"/>
      </rPr>
      <t xml:space="preserve">             </t>
    </r>
  </si>
  <si>
    <r>
      <t>1.Развитие и поддержка народного творчества</t>
    </r>
    <r>
      <rPr>
        <sz val="13"/>
        <rFont val="Times New Roman"/>
        <family val="1"/>
        <charset val="204"/>
      </rPr>
      <t xml:space="preserve">: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1.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Мероприятия по поддержке и развитию культуры, искусства и архивного дела -</t>
    </r>
    <r>
      <rPr>
        <b/>
        <sz val="13"/>
        <rFont val="Times New Roman"/>
        <family val="1"/>
        <charset val="204"/>
      </rPr>
      <t xml:space="preserve"> 128,5</t>
    </r>
    <r>
      <rPr>
        <sz val="13"/>
        <rFont val="Times New Roman"/>
        <family val="1"/>
        <charset val="204"/>
      </rPr>
      <t xml:space="preserve">:                                                                                                      ^Районный праздник "Звезда культуры" - 50,0;                                                                                                                  ^Мероприятие 8-марта - 30,0;                                                                                                                                                                                                                                                                       ^Участие в республиканском празднике "Чыл Пазы" - 45,0;                                                                                                                                                                  ^Проведение районной выставки-конкурска декоративно-прикладного творчества "Чудеса из газет" - 3,5.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</si>
  <si>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>2.Гармонизация отношений в Усть-Абаканском районе Республики Хакасия и их этнокультурное развитие</t>
    </r>
    <r>
      <rPr>
        <sz val="13"/>
        <rFont val="Times New Roman"/>
        <family val="1"/>
        <charset val="204"/>
      </rPr>
      <t>: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1.Мероприятия в сфере развития и гармонизации межнациональных отношений -</t>
    </r>
    <r>
      <rPr>
        <b/>
        <sz val="13"/>
        <rFont val="Times New Roman"/>
        <family val="1"/>
        <charset val="204"/>
      </rPr>
      <t xml:space="preserve"> 3,0:</t>
    </r>
    <r>
      <rPr>
        <sz val="13"/>
        <rFont val="Times New Roman"/>
        <family val="1"/>
        <charset val="204"/>
      </rPr>
      <t xml:space="preserve">                                                                                ^Проведение Районнных Краеведческих игр и фестивалей школьников</t>
    </r>
  </si>
  <si>
    <r>
      <rPr>
        <b/>
        <sz val="13"/>
        <rFont val="Times New Roman"/>
        <family val="1"/>
        <charset val="204"/>
      </rPr>
      <t xml:space="preserve">1.Органы местного самоуправления - 737,8, </t>
    </r>
    <r>
      <rPr>
        <sz val="13"/>
        <rFont val="Times New Roman"/>
        <family val="1"/>
        <charset val="204"/>
      </rPr>
      <t xml:space="preserve">в том числе: заработная плата - 569,4; начисления на выплаты по оплате труда - 142,2; услуги связи - 5,6; работы, услуги по содержанию имущества - 5,4; прочие работы, услуги - 8,8; увеличение стоимости материальных запасов - 6,4.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- 3168,9, </t>
    </r>
    <r>
      <rPr>
        <sz val="13"/>
        <rFont val="Times New Roman"/>
        <family val="1"/>
        <charset val="204"/>
      </rPr>
      <t>в том числе: заработная плата - 2367,7; начисления на выплаты по оплате труда - 655,2; услуги связи - 9,5; работы, услуги по содержанию имущества - 6,7; прочие работы, услуги - 58,2; прочие расходы - 4,1; увеличение стоимости материальных запасов - 67,5.</t>
    </r>
  </si>
  <si>
    <r>
      <rPr>
        <b/>
        <sz val="13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3"/>
        <rFont val="Times New Roman"/>
        <family val="1"/>
        <charset val="204"/>
      </rPr>
      <t xml:space="preserve">- </t>
    </r>
    <r>
      <rPr>
        <b/>
        <sz val="13"/>
        <rFont val="Times New Roman"/>
        <family val="1"/>
        <charset val="204"/>
      </rPr>
      <t xml:space="preserve">321,9, </t>
    </r>
    <r>
      <rPr>
        <sz val="13"/>
        <rFont val="Times New Roman"/>
        <family val="1"/>
        <charset val="204"/>
      </rPr>
      <t xml:space="preserve">в том числе: заработная плата - 240,7;  начисления на выплаты по оплате труда - 77,0; услуги связи - 4,2.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 Мероприятия в области молодежной политики - 2,8,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^Военно-спортивные соревнования "Спарта".                                                                                                                                                           
</t>
    </r>
  </si>
  <si>
    <r>
      <t>1.Обеспечение развития отрасли физической культуры и спорта,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^Капитальный ремонт в муниципальных учреждениях, в том числе ПСД, - 300,0 (Ремонт освещения спортивного зала Химик (КтЗ 2018г).</t>
    </r>
  </si>
  <si>
    <t>Отсутствие финансирования и образовавшееся кредиторской задолженности.</t>
  </si>
  <si>
    <r>
      <rPr>
        <b/>
        <sz val="13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3"/>
        <rFont val="Times New Roman"/>
        <family val="1"/>
        <charset val="204"/>
      </rPr>
      <t xml:space="preserve"> - </t>
    </r>
    <r>
      <rPr>
        <b/>
        <sz val="13"/>
        <rFont val="Times New Roman"/>
        <family val="1"/>
        <charset val="204"/>
      </rPr>
      <t xml:space="preserve">326,1 </t>
    </r>
    <r>
      <rPr>
        <sz val="13"/>
        <rFont val="Times New Roman"/>
        <family val="1"/>
        <charset val="204"/>
      </rPr>
      <t xml:space="preserve">в том числе: Оплата труда - 218,5; начисления на выплаты по оплате труда - 60,8;  прочие работы, услуги - 30,7; прочие расходы - 4,0; увеличение стоимости материальных запасов - 12,1.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2.Организация, координация туристической деятельности и продвижения туристического продукта - 3,2, </t>
    </r>
    <r>
      <rPr>
        <sz val="13"/>
        <rFont val="Times New Roman"/>
        <family val="1"/>
        <charset val="204"/>
      </rPr>
      <t xml:space="preserve"> популяризация туристических объектов Усть-Абаканского района (приобретение холстов на подрамнике).</t>
    </r>
    <r>
      <rPr>
        <b/>
        <sz val="13"/>
        <rFont val="Times New Roman"/>
        <family val="1"/>
        <charset val="204"/>
      </rPr>
      <t xml:space="preserve">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</si>
  <si>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</si>
  <si>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</si>
  <si>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</si>
  <si>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В 1 квартале проведены мероприятия, не требующие финансирования. Мероприятия, требующие финансирование запланированы на 2-3квартал.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</si>
  <si>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</t>
  </si>
  <si>
    <t>Расходы на мероприятия по профилактике терроризма и экстремизма не производились</t>
  </si>
  <si>
    <t>Мероприятия по профилактике терроризма и экстремизма.</t>
  </si>
  <si>
    <r>
      <rPr>
        <b/>
        <sz val="13"/>
        <rFont val="Times New Roman"/>
        <family val="1"/>
        <charset val="204"/>
      </rPr>
      <t>Укрепление безопасности и общественного порядка в Усть-Абаканском районе - 1,5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- 1,5 (оплата гос.пошлины).                                                                                                                                                                                              </t>
    </r>
  </si>
  <si>
    <r>
      <t>Мероприятия по профилактике безнадзорности и правонарушений несовершеннолетних - 9,5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- 9,5 (Укрепление материально-технической базы: приобретение канцелярии.                                                                                                                                                                                           </t>
    </r>
  </si>
  <si>
    <r>
      <t>Мероприятия по повышению безопасности дорожного движения -</t>
    </r>
    <r>
      <rPr>
        <sz val="13"/>
        <rFont val="Times New Roman"/>
        <family val="1"/>
        <charset val="204"/>
      </rPr>
      <t xml:space="preserve"> в 1 квартале проведены мероприятия, не требующие финансирования: Районная олимпиада «Знатоки ПДД», Республиканский слет отрядов ЮИД «На страже дорог». </t>
    </r>
  </si>
  <si>
    <t>Выполнение мероприятий запланировано на 2-4 квартал 2019г.</t>
  </si>
  <si>
    <r>
      <t>Обеспечение потребности населения в перевозках пассажиров на социально значимых маршрутах - 15,5</t>
    </r>
    <r>
      <rPr>
        <sz val="13"/>
        <color theme="1"/>
        <rFont val="Times New Roman"/>
        <family val="1"/>
        <charset val="204"/>
      </rPr>
      <t>, в том числе: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- Выполнение пассажиро-перевозок по регулируемым тарифам на маршрутах:                                                                                                                                                                                                                                                                          №501 «п.Усть-Абакан – а.Чарков – а.Ах-Хол» - 15,5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</si>
  <si>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>1.Мероприятия в области государственной поддержки негосударственных некоммерческих организаций</t>
    </r>
    <r>
      <rPr>
        <sz val="13"/>
        <rFont val="Times New Roman"/>
        <family val="1"/>
        <charset val="204"/>
      </rPr>
      <t xml:space="preserve"> - 60,8 субсидии некоммерческой организаци (Красный крест).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</si>
  <si>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^Выдано свидетельств в 2019 году - 2 шт.                                                                                                                                                                                            
^Проведение консультаций молодым семьям - 14 шт.
^Прием и оформление документов - 4 семьи.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</si>
  <si>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</si>
  <si>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r>
      <rPr>
        <b/>
        <sz val="13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</t>
    </r>
    <r>
      <rPr>
        <sz val="13"/>
        <rFont val="Times New Roman"/>
        <family val="1"/>
        <charset val="204"/>
      </rPr>
      <t xml:space="preserve">- Субсидии из Республиканского бюджета РХ не выделялись.  </t>
    </r>
  </si>
  <si>
    <t>Поддержка объектов коммунальной инфраструктуры</t>
  </si>
  <si>
    <t>Выполнение мероприятий запланировано на 2-4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</si>
  <si>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2-4 квартал 2019г.</t>
  </si>
  <si>
    <t>Обеспечение деятельности органов местного самоуправления</t>
  </si>
  <si>
    <t>Недофинансирование кредиторской задолженности за 2018 год</t>
  </si>
  <si>
    <t>Финансирование производилось согласно заявок по фактически выполненным расходам.</t>
  </si>
  <si>
    <r>
      <t xml:space="preserve">Поддержка объектов коммунальной инфраструктуры:                                                                                                                                       1. Строительство и реконструкцию объектов коммунальной инфраструктуры - 339,1 </t>
    </r>
    <r>
      <rPr>
        <sz val="13"/>
        <rFont val="Times New Roman"/>
        <family val="1"/>
        <charset val="204"/>
      </rPr>
      <t xml:space="preserve">                                                           ^Чарковский с/с - Внесение изменений в проект "Строительство водопровода в аале Чарков" - 90,0; Услуги по осуществлению строительного контроля при выполнении работ по объекту "Строительство водопровода в аале Чарков" - 149,2; Госэкспертиза проекта "Строительство водопровода в аале Чарков" - 99,9. </t>
    </r>
    <r>
      <rPr>
        <sz val="13"/>
        <rFont val="Times New Roman"/>
        <family val="1"/>
        <charset val="204"/>
      </rPr>
      <t xml:space="preserve">  </t>
    </r>
  </si>
  <si>
    <r>
      <t xml:space="preserve">Улучшение качества питьевой воды и очистки сточных вод. </t>
    </r>
    <r>
      <rPr>
        <sz val="13"/>
        <color theme="1"/>
        <rFont val="Times New Roman"/>
        <family val="1"/>
        <charset val="204"/>
      </rPr>
      <t>Софинансирование мероприятий ГП "Чистая вода (2016-2020 годы") направленных на улучшение качества питьевой воды и очистки сточных вод запланировано на 2-4 квартал 2019г.</t>
    </r>
  </si>
  <si>
    <r>
      <rPr>
        <b/>
        <sz val="13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-1787,3,</t>
    </r>
    <r>
      <rPr>
        <sz val="13"/>
        <color theme="1"/>
        <rFont val="Times New Roman"/>
        <family val="1"/>
        <charset val="204"/>
      </rPr>
      <t xml:space="preserve"> в том числе: заработная плата - 1322,7; страховые взносы - 326,3; услуги связи - 25,6; коммунальные услуги - 13,9; работы, услуги по содержанию имущества - 2,6; прочие работы, услуги - 93,6; увеличение стоимости мат.запасов - 2,6.</t>
    </r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</si>
  <si>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</si>
  <si>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</si>
  <si>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</si>
  <si>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</si>
  <si>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r>
      <rPr>
        <b/>
        <sz val="13"/>
        <rFont val="Times New Roman"/>
        <family val="1"/>
        <charset val="204"/>
      </rPr>
      <t>1.Осуществление муниципальных функций в финансовой сфере - 2416,0:  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Обеспечение деятельности УФиЭ, в том числе: заработная плата – 1662,4; начисления на выплаты по оплате труда – 502,8; услуги связи – 28,0; работы, услуги по содержанию имущества – 5,5; прочие работы, услуги – 183,6; прочие расходы – 0,9; увеличение стоимости основных средств – 1,1; увеличение стоимости материальных запасов – 31,7.                                                                                                                                                                                                                                              ^В бюджете на 01.01.2019 года было запланировано 300,0 тыс.руб., решением Совета депутатов от 14.03.2019 из резервного фонда выделено 48,5 тыс.руб., направленые на оказание финансовой поддержки Московскому с/с на реализацию мероприятий по защите населения от чрезвычайных ситуаций (ликвидация последствий ЧС) по муниципальной программе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годы)".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- 23724,0,</t>
    </r>
    <r>
      <rPr>
        <sz val="13"/>
        <rFont val="Times New Roman"/>
        <family val="1"/>
        <charset val="204"/>
      </rPr>
      <t xml:space="preserve"> дотации на выравнивание бюджетной обеспеченности поселений.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- 1671,8</t>
    </r>
    <r>
      <rPr>
        <sz val="13"/>
        <rFont val="Times New Roman"/>
        <family val="1"/>
        <charset val="204"/>
      </rPr>
      <t>, из них: заработная плата - 1186,0; начисления на выплаты по оплате труда – 348,2; командировочные расходы - 6,6; услуги связи – 18,0; работы, услуги по содержанию имущества – 0,6; прочие работы, услуги – 44,2; страхование - 2,0; увеличение стоимости основных средств – 65,2; увеличение стоимости материальных запасов – 0,9; имущественный и транспортный налог, пени – 0,1.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</si>
  <si>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- 108,3 (РХ)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- 118,4 (РХ)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- 96,4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</si>
  <si>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мер социальной поддержки детей-сирот и детей, оставшихся без попечения родителей.</t>
  </si>
  <si>
    <t>Отсутствие финансирование из республиканского бюджета РХ, выполнение мероприятия планируется на 2-3 кв.2019 г</t>
  </si>
  <si>
    <t xml:space="preserve">Недостаточное финансирование из республиканского бюджета.  </t>
  </si>
  <si>
    <t>Финансирование по фактическим заявкам.</t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</si>
  <si>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- 383,9</t>
    </r>
    <r>
      <rPr>
        <sz val="13"/>
        <rFont val="Times New Roman"/>
        <family val="1"/>
        <charset val="204"/>
      </rPr>
      <t xml:space="preserve">, Субсидии на выполнения муниципального задания: оплата труда - 354,6; коммунальные услуги - 12,4; прочие расходы - 16,9.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</si>
  <si>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3"/>
        <color theme="1"/>
        <rFont val="Times New Roman"/>
        <family val="1"/>
        <charset val="204"/>
      </rPr>
      <t>Поддержка граждан старшего поколения -</t>
    </r>
    <r>
      <rPr>
        <sz val="13"/>
        <color theme="1"/>
        <rFont val="Times New Roman"/>
        <family val="1"/>
        <charset val="204"/>
      </rPr>
      <t xml:space="preserve"> 80,3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3"/>
        <color theme="1"/>
        <rFont val="Times New Roman"/>
        <family val="1"/>
        <charset val="204"/>
      </rPr>
      <t xml:space="preserve">- </t>
    </r>
    <r>
      <rPr>
        <b/>
        <sz val="13"/>
        <color theme="1"/>
        <rFont val="Times New Roman"/>
        <family val="1"/>
        <charset val="204"/>
      </rPr>
      <t>76,3,0</t>
    </r>
    <r>
      <rPr>
        <sz val="13"/>
        <color theme="1"/>
        <rFont val="Times New Roman"/>
        <family val="1"/>
        <charset val="204"/>
      </rPr>
      <t xml:space="preserve"> в том числе: заработная плата - 53,0; страховые взносы - 17,6; услуги связи - 4,4; услуги банка - 1,3.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2. Мероприятия в области системы реабилитации и социальной интеграции ветеранов и инвалидов - 4,0</t>
    </r>
    <r>
      <rPr>
        <sz val="13"/>
        <color theme="1"/>
        <rFont val="Times New Roman"/>
        <family val="1"/>
        <charset val="204"/>
      </rPr>
      <t xml:space="preserve"> в том числе: культурно-массовые мероприятии к Дню 8-е Марта - 4,0.
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</si>
  <si>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 о реализации муниципальных программ, действующих на территории Усть-Абаканского района Республики Хакасия за 1 квартал 2019 года.</t>
  </si>
  <si>
    <t>ИНФОРМАЦИЯ</t>
  </si>
  <si>
    <r>
      <rPr>
        <b/>
        <sz val="13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- 2271,1</t>
    </r>
    <r>
      <rPr>
        <sz val="13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кровли Усть-Абаканская СОШ (корпус 1) - 964,7 (КтЗ 2018г)                                                                                                                                                      ^Капитальный ремонт здания В-Биджинская СОШ - 1306,4 (КтЗ 2018г)</t>
    </r>
  </si>
  <si>
    <r>
      <rPr>
        <b/>
        <sz val="13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3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3"/>
        <rFont val="Times New Roman"/>
        <family val="1"/>
        <charset val="204"/>
      </rPr>
      <t>1.Создание условия для обеспечения современного качества образования - 25,0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                                                                                                                                                                                                                    ^Поездка в г. Красноярск спортсменов МБОУ "Сапоговская СОШ" (транспортные расходы) - 14,0;                                                                                     ^"Рождественские чтения"- 1,0;                                                                                                                                                                             ^Районные олимпиады и конкурсы для школьников и дошкольников - 10,0. </t>
    </r>
  </si>
  <si>
    <r>
      <rPr>
        <b/>
        <sz val="13"/>
        <rFont val="Times New Roman"/>
        <family val="1"/>
        <charset val="204"/>
      </rPr>
      <t>2.Физкультурно-оздоровительная работа с различными категориями населения - 51,5</t>
    </r>
    <r>
      <rPr>
        <sz val="13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МБУДО "Усть-Абаканская СШ" - 29,7;                                                                                                                                                                                                            ^Открытое Первенство по баскетболу среди девочек 2004гр. - 3,7;                                                                                                                          ^Проведение Республиканского турнира по хоккею с мячом на Кубок Главы района - 13,8;                                                                                                                                                                               ^Первенство по волейболу среди девочек 2003гр. - 4,3. </t>
    </r>
  </si>
  <si>
    <r>
      <rPr>
        <b/>
        <sz val="13"/>
        <rFont val="Times New Roman"/>
        <family val="1"/>
        <charset val="204"/>
      </rPr>
      <t xml:space="preserve">1. Социальные выплаты гражданам - </t>
    </r>
    <r>
      <rPr>
        <sz val="13"/>
        <rFont val="Times New Roman"/>
        <family val="1"/>
        <charset val="204"/>
      </rPr>
      <t xml:space="preserve">1923,8, из них: </t>
    </r>
    <r>
      <rPr>
        <b/>
        <sz val="13"/>
        <rFont val="Times New Roman"/>
        <family val="1"/>
        <charset val="204"/>
      </rPr>
      <t xml:space="preserve">898,6 (МБ), 1025,2 (РХ)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^Доплаты к пенсиям муниципальным служащим - 795,4;                                                                                                                                                  ^Оказание материальной помощи малообеспеченным категориям населения - 70,2 (10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- 3,0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- 30,0 (3 чел);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2.Осуществление государственных полномочий по выплатам гражданам, имеющим детей - 1025,2 (РХ) ^</t>
    </r>
    <r>
      <rPr>
        <sz val="13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</si>
  <si>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1. Мероприятия по обеспечению сохранности существующей сети автомобильных дорог общего пользования местного значения - 96,3</t>
    </r>
    <r>
      <rPr>
        <sz val="13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^Зимнее содержание дорог «Чарков - Ах-Хол - Майский» «Подьезд к а.Бейка» - 96,3 (КтЗ 2017г.);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</si>
  <si>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за 1 квартал 2019 года.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</si>
  <si>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</si>
  <si>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</si>
  <si>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</si>
  <si>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(в том числе 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</si>
  <si>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</si>
  <si>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</si>
  <si>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r>
      <rPr>
        <b/>
        <sz val="13"/>
        <rFont val="Times New Roman"/>
        <family val="1"/>
        <charset val="204"/>
      </rPr>
      <t>1.Обеспечение деятельности органов местного самоуправления - 1589,0,</t>
    </r>
    <r>
      <rPr>
        <sz val="13"/>
        <rFont val="Times New Roman"/>
        <family val="1"/>
        <charset val="204"/>
      </rPr>
      <t xml:space="preserve"> из них: заработная плата - 953,1; начисления на выплаты по оплате труда - 281,3; услуги связи - 21,0; коммунальные услуги - 206,6; работы, услуги по содержанию имущества - 2,3; прочие работы, услуги - 115,1; увеличение стоимости материальных запасов - 1,8; имущественный и транспортный налог - 7,8. </t>
    </r>
    <r>
      <rPr>
        <sz val="13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2.Содержание объекта по утилизации - </t>
    </r>
    <r>
      <rPr>
        <sz val="13"/>
        <rFont val="Times New Roman"/>
        <family val="1"/>
        <charset val="204"/>
      </rPr>
      <t xml:space="preserve">258,3, в том числе: </t>
    </r>
    <r>
      <rPr>
        <b/>
        <sz val="13"/>
        <rFont val="Times New Roman"/>
        <family val="1"/>
        <charset val="204"/>
      </rPr>
      <t>48,7 (МБ), 209,6 (РХ),</t>
    </r>
    <r>
      <rPr>
        <sz val="13"/>
        <rFont val="Times New Roman"/>
        <family val="1"/>
        <charset val="204"/>
      </rPr>
      <t xml:space="preserve"> из них: </t>
    </r>
    <r>
      <rPr>
        <b/>
        <sz val="13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3"/>
        <rFont val="Times New Roman"/>
        <family val="1"/>
        <charset val="204"/>
      </rPr>
      <t xml:space="preserve">Охрана биотермической ямы </t>
    </r>
    <r>
      <rPr>
        <b/>
        <sz val="13"/>
        <rFont val="Times New Roman"/>
        <family val="1"/>
        <charset val="204"/>
      </rPr>
      <t xml:space="preserve">- </t>
    </r>
    <r>
      <rPr>
        <sz val="13"/>
        <rFont val="Times New Roman"/>
        <family val="1"/>
        <charset val="204"/>
      </rPr>
      <t xml:space="preserve">48,7 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- 209,6 (РХ): заработная плата - 94,6; страховые взносы - 28,6; увеличение стоимости материальных запасов - 86,4.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</si>
  <si>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3"/>
        <rFont val="Times New Roman"/>
        <family val="1"/>
        <charset val="204"/>
      </rPr>
      <t xml:space="preserve">1.Обеспечение благоустроенным жильем молодых семей и молодых специалистов, проживающих в сельской местности </t>
    </r>
    <r>
      <rPr>
        <sz val="13"/>
        <rFont val="Times New Roman"/>
        <family val="1"/>
        <charset val="204"/>
      </rPr>
      <t xml:space="preserve">- Подготовка пакета документов по включению в Перечень получателей субсидий на 2019 год - 4чел, в том числе молодые семьи и молодые специалисты – 3 чел., граждане - 1чел.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2.Обеспечение сельских населенных пунктов объектами социальной и инженерной инфраструктуры: </t>
    </r>
    <r>
      <rPr>
        <sz val="13"/>
        <rFont val="Times New Roman"/>
        <family val="1"/>
        <charset val="204"/>
      </rPr>
      <t xml:space="preserve">Подготовка к заключению контракта на проведение работ  по строительству водопровода в а.Чарков.
</t>
    </r>
  </si>
  <si>
    <t xml:space="preserve">1. Повышение комфортности проживания на территории малых, отдаленных и иных сел:                                                                                                                                               
- Выездная библиотека - 1 раз в месяц, проведение культурно-массовых мероприятий. 
</t>
  </si>
  <si>
    <r>
      <rPr>
        <u/>
        <sz val="12"/>
        <color theme="1"/>
        <rFont val="Times New Roman"/>
        <family val="1"/>
        <charset val="204"/>
      </rPr>
      <t>Развитие дошкольного образования: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
2.Мероприятия по развитию дошкольного образования.
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
</t>
    </r>
    <r>
      <rPr>
        <u/>
        <sz val="12"/>
        <color theme="1"/>
        <rFont val="Times New Roman"/>
        <family val="1"/>
        <charset val="204"/>
      </rPr>
      <t>Развитие начального общего, основного общего, среднего общего образования: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 
2.Капитальный ремонт в муниципальных учреждениях, в том числе проектно-сметная документация. 
3.Создание условия для обеспечения современного качества образования. 
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
5.Мероприятия по предоставлению школьного питания, организация школьного питания.           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2"/>
        <color theme="1"/>
        <rFont val="Times New Roman"/>
        <family val="1"/>
        <charset val="204"/>
      </rPr>
      <t xml:space="preserve">                               
1.Органы местного самоуправления. 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обслуживания).</t>
    </r>
  </si>
  <si>
    <r>
      <rPr>
        <b/>
        <sz val="13"/>
        <color theme="1"/>
        <rFont val="Times New Roman"/>
        <family val="1"/>
        <charset val="204"/>
      </rPr>
      <t>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- 101221,4 (РХ)</t>
    </r>
    <r>
      <rPr>
        <sz val="13"/>
        <color theme="1"/>
        <rFont val="Times New Roman"/>
        <family val="1"/>
        <charset val="204"/>
      </rPr>
      <t xml:space="preserve">                                                     ^Субсидии на выполнения муниципального задания из средств республиканского бюджета: оплата труда - 100894,2; услуги связи - 94,6; приобретение основных средств - 22,6; приобретение мат.запасов - 210,0.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5. Мероприятия по предоставлению школьного питания и организация школьного питания - </t>
    </r>
    <r>
      <rPr>
        <sz val="13"/>
        <color theme="1"/>
        <rFont val="Times New Roman"/>
        <family val="1"/>
        <charset val="204"/>
      </rPr>
      <t xml:space="preserve">2012,2, из них: 2585 чел.- </t>
    </r>
    <r>
      <rPr>
        <b/>
        <sz val="13"/>
        <color theme="1"/>
        <rFont val="Times New Roman"/>
        <family val="1"/>
        <charset val="204"/>
      </rPr>
      <t>1154,4 (РХ),</t>
    </r>
    <r>
      <rPr>
        <sz val="13"/>
        <color theme="1"/>
        <rFont val="Times New Roman"/>
        <family val="1"/>
        <charset val="204"/>
      </rPr>
      <t xml:space="preserve"> 2585 чел.- </t>
    </r>
    <r>
      <rPr>
        <b/>
        <sz val="13"/>
        <color theme="1"/>
        <rFont val="Times New Roman"/>
        <family val="1"/>
        <charset val="204"/>
      </rPr>
      <t xml:space="preserve">857,8 (МБ)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</si>
  <si>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</si>
  <si>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</si>
  <si>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r>
      <rPr>
        <b/>
        <sz val="13"/>
        <rFont val="Times New Roman"/>
        <family val="1"/>
        <charset val="204"/>
      </rPr>
      <t>4.Создание условия для обеспечения современного качества образования - 7,0</t>
    </r>
    <r>
      <rPr>
        <sz val="13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^Испытание качества огнезащитной обработки кровли ЦДО - 7,0.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                 </t>
    </r>
  </si>
  <si>
    <t>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</t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</si>
  <si>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</si>
  <si>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1.Мероприятия по поддержке и развитию культуры, искусства и архивного дела.
2.Мероприятия в сфере развития и гармонизации межнациональных отношений.
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</si>
  <si>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</si>
  <si>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(Библиотеки).
2.Обеспечение деятельности подведомственных учреждений (Муниципальное казенное учреждение культуры "Усть-Абаканский историко-краеведческий музей).
3.Обеспечение безопасности музейного фонда и развитие музеев.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</si>
  <si>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</si>
  <si>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</si>
  <si>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</si>
  <si>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</si>
  <si>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</si>
  <si>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</si>
  <si>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</si>
  <si>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</si>
  <si>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</si>
  <si>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</si>
  <si>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</si>
  <si>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</si>
  <si>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</si>
  <si>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Строительство и реконструкцию объектов коммунальной инфраструктуры, в том числе разработка ПСД.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</si>
  <si>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</si>
  <si>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</si>
  <si>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</si>
  <si>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r>
      <t>Формирование благоприятной среды для жизнедеятельности инвалидов</t>
    </r>
    <r>
      <rPr>
        <sz val="13"/>
        <color theme="1"/>
        <rFont val="Times New Roman"/>
        <family val="1"/>
        <charset val="204"/>
      </rPr>
      <t xml:space="preserve"> - 69,5  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1. Предоставление Усть-Абаканскому районному обществу инвалидов финансовой поддержки на осуществление уставной деятельности - 66,5, </t>
    </r>
    <r>
      <rPr>
        <sz val="13"/>
        <color theme="1"/>
        <rFont val="Times New Roman"/>
        <family val="1"/>
        <charset val="204"/>
      </rPr>
      <t xml:space="preserve">в том числе: заработная плата - 46,8; начисления на выплаты по оплате труда - 14,1; </t>
    </r>
    <r>
      <rPr>
        <sz val="13"/>
        <rFont val="Times New Roman"/>
        <family val="1"/>
        <charset val="204"/>
      </rPr>
      <t>услуги связи - 2,0;</t>
    </r>
    <r>
      <rPr>
        <sz val="13"/>
        <color theme="1"/>
        <rFont val="Times New Roman"/>
        <family val="1"/>
        <charset val="204"/>
      </rPr>
      <t xml:space="preserve"> услуги банка - 3,6.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2.Другие мероприятия в области системы реабилитации и социальной интеграции ветеранов и инвалидов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- 3,0</t>
    </r>
    <r>
      <rPr>
        <sz val="13"/>
        <color theme="1"/>
        <rFont val="Times New Roman"/>
        <family val="1"/>
        <charset val="204"/>
      </rPr>
      <t>, проведение мероприятий посвященных празнованию 23 февраля и 8 марта.</t>
    </r>
    <r>
      <rPr>
        <b/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</si>
  <si>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-1157,3 (РХ): </t>
    </r>
    <r>
      <rPr>
        <sz val="13"/>
        <rFont val="Times New Roman"/>
        <family val="1"/>
        <charset val="204"/>
      </rPr>
      <t xml:space="preserve">субсидии на выполнения муниципального задания: на оплату труда - 856,9; услуги связи - 16,9; коммунальные услуги - 19,6; аренда - 147,7; услуги по содержанию имущества - 30,9; прочие расходы - 35,6; приобретение материальных запасов - 49,7.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- 10028,1 (РХ),</t>
    </r>
    <r>
      <rPr>
        <sz val="13"/>
        <rFont val="Times New Roman"/>
        <family val="1"/>
        <charset val="204"/>
      </rPr>
      <t xml:space="preserve"> в том числе: Опекунское пособие 269 реб. - 6039,4; вознаграждение приемным семьям 64 чел. - 3988,7.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3"/>
        <rFont val="Times New Roman"/>
        <family val="1"/>
        <charset val="204"/>
      </rPr>
      <t xml:space="preserve">приобретение 1 квартиры за счет средств республиканского бюджета.   </t>
    </r>
    <r>
      <rPr>
        <b/>
        <sz val="12"/>
        <rFont val="Times New Roman"/>
        <family val="1"/>
        <charset val="204"/>
      </rPr>
      <t/>
    </r>
  </si>
  <si>
    <t>Работы запланированы:                                                    - по строительству детского сада в с.Калинино на сентябрь 2019г.;                         - по строительству школы с. Чапаево на май 2019г..</t>
  </si>
  <si>
    <t>3.1.</t>
  </si>
  <si>
    <t>3.2.</t>
  </si>
  <si>
    <t>3.3.</t>
  </si>
  <si>
    <t>5.1.</t>
  </si>
  <si>
    <t>5.2.</t>
  </si>
  <si>
    <t>5.3.</t>
  </si>
  <si>
    <t>5.4.</t>
  </si>
  <si>
    <t>5.5.</t>
  </si>
  <si>
    <t>7.4.</t>
  </si>
  <si>
    <t>10.1.</t>
  </si>
  <si>
    <t>10.2.</t>
  </si>
  <si>
    <t>10.3.</t>
  </si>
  <si>
    <t>10.4.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</si>
</sst>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5" fontId="9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vertical="top" wrapText="1"/>
    </xf>
    <xf numFmtId="165" fontId="13" fillId="0" borderId="5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165" fontId="12" fillId="0" borderId="5" xfId="0" applyNumberFormat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9" fontId="16" fillId="0" borderId="5" xfId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Alignment="1">
      <alignment wrapText="1"/>
    </xf>
    <xf numFmtId="165" fontId="7" fillId="0" borderId="1" xfId="0" applyNumberFormat="1" applyFont="1" applyFill="1" applyBorder="1" applyAlignment="1">
      <alignment vertical="top" wrapText="1"/>
    </xf>
    <xf numFmtId="0" fontId="6" fillId="0" borderId="0" xfId="0" applyFont="1" applyFill="1"/>
    <xf numFmtId="165" fontId="13" fillId="0" borderId="5" xfId="0" applyNumberFormat="1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>
      <alignment horizontal="left" vertical="top"/>
    </xf>
    <xf numFmtId="165" fontId="13" fillId="0" borderId="6" xfId="0" applyNumberFormat="1" applyFont="1" applyFill="1" applyBorder="1" applyAlignment="1">
      <alignment vertical="top" wrapText="1"/>
    </xf>
    <xf numFmtId="165" fontId="9" fillId="0" borderId="6" xfId="0" applyNumberFormat="1" applyFont="1" applyFill="1" applyBorder="1" applyAlignment="1">
      <alignment horizontal="center" vertical="top"/>
    </xf>
    <xf numFmtId="165" fontId="16" fillId="0" borderId="2" xfId="0" applyNumberFormat="1" applyFont="1" applyFill="1" applyBorder="1" applyAlignment="1">
      <alignment vertical="top" wrapText="1"/>
    </xf>
    <xf numFmtId="165" fontId="9" fillId="0" borderId="0" xfId="0" applyNumberFormat="1" applyFont="1" applyFill="1" applyAlignment="1">
      <alignment horizontal="center" vertical="top"/>
    </xf>
    <xf numFmtId="0" fontId="16" fillId="0" borderId="2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8" xfId="0" applyNumberFormat="1" applyFont="1" applyFill="1" applyBorder="1" applyAlignment="1">
      <alignment vertical="top" wrapText="1"/>
    </xf>
    <xf numFmtId="165" fontId="13" fillId="0" borderId="8" xfId="0" applyNumberFormat="1" applyFont="1" applyFill="1" applyBorder="1" applyAlignment="1">
      <alignment horizontal="center" vertical="top"/>
    </xf>
    <xf numFmtId="165" fontId="13" fillId="0" borderId="8" xfId="0" applyNumberFormat="1" applyFont="1" applyFill="1" applyBorder="1" applyAlignment="1">
      <alignment vertical="top"/>
    </xf>
    <xf numFmtId="0" fontId="7" fillId="0" borderId="0" xfId="0" applyNumberFormat="1" applyFont="1" applyFill="1"/>
    <xf numFmtId="165" fontId="12" fillId="0" borderId="6" xfId="0" applyNumberFormat="1" applyFont="1" applyFill="1" applyBorder="1" applyAlignment="1">
      <alignment vertical="top" wrapText="1"/>
    </xf>
    <xf numFmtId="165" fontId="13" fillId="0" borderId="6" xfId="0" applyNumberFormat="1" applyFont="1" applyFill="1" applyBorder="1" applyAlignment="1">
      <alignment vertical="top"/>
    </xf>
    <xf numFmtId="165" fontId="7" fillId="0" borderId="5" xfId="0" applyNumberFormat="1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left" vertical="top"/>
    </xf>
    <xf numFmtId="165" fontId="7" fillId="0" borderId="8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vertical="top" wrapText="1"/>
    </xf>
    <xf numFmtId="165" fontId="13" fillId="0" borderId="6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right" vertical="top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9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top"/>
    </xf>
    <xf numFmtId="164" fontId="12" fillId="0" borderId="5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3" fillId="0" borderId="5" xfId="0" applyNumberFormat="1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164" fontId="13" fillId="0" borderId="5" xfId="1" applyNumberFormat="1" applyFont="1" applyFill="1" applyBorder="1" applyAlignment="1">
      <alignment horizontal="right" vertical="top"/>
    </xf>
    <xf numFmtId="164" fontId="9" fillId="0" borderId="5" xfId="1" applyNumberFormat="1" applyFont="1" applyFill="1" applyBorder="1" applyAlignment="1">
      <alignment horizontal="right" vertical="top"/>
    </xf>
    <xf numFmtId="164" fontId="17" fillId="0" borderId="5" xfId="0" applyNumberFormat="1" applyFont="1" applyFill="1" applyBorder="1" applyAlignment="1">
      <alignment horizontal="right" vertical="top"/>
    </xf>
    <xf numFmtId="164" fontId="9" fillId="0" borderId="5" xfId="0" applyNumberFormat="1" applyFont="1" applyFill="1" applyBorder="1" applyAlignment="1">
      <alignment horizontal="right" vertical="top"/>
    </xf>
    <xf numFmtId="164" fontId="9" fillId="0" borderId="6" xfId="0" applyNumberFormat="1" applyFont="1" applyFill="1" applyBorder="1" applyAlignment="1">
      <alignment horizontal="right" vertical="top"/>
    </xf>
    <xf numFmtId="164" fontId="12" fillId="0" borderId="5" xfId="0" applyNumberFormat="1" applyFont="1" applyFill="1" applyBorder="1" applyAlignment="1">
      <alignment vertical="top"/>
    </xf>
    <xf numFmtId="164" fontId="13" fillId="0" borderId="5" xfId="0" applyNumberFormat="1" applyFont="1" applyFill="1" applyBorder="1" applyAlignment="1">
      <alignment vertical="top"/>
    </xf>
    <xf numFmtId="164" fontId="12" fillId="0" borderId="8" xfId="0" applyNumberFormat="1" applyFont="1" applyFill="1" applyBorder="1" applyAlignment="1">
      <alignment vertical="top"/>
    </xf>
    <xf numFmtId="164" fontId="13" fillId="0" borderId="8" xfId="0" applyNumberFormat="1" applyFont="1" applyFill="1" applyBorder="1" applyAlignment="1">
      <alignment vertical="top"/>
    </xf>
    <xf numFmtId="164" fontId="12" fillId="0" borderId="6" xfId="0" applyNumberFormat="1" applyFont="1" applyFill="1" applyBorder="1" applyAlignment="1">
      <alignment vertical="top"/>
    </xf>
    <xf numFmtId="164" fontId="13" fillId="0" borderId="6" xfId="0" applyNumberFormat="1" applyFont="1" applyFill="1" applyBorder="1" applyAlignment="1">
      <alignment vertical="top"/>
    </xf>
    <xf numFmtId="164" fontId="7" fillId="0" borderId="5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 applyAlignment="1">
      <alignment horizontal="right" vertical="top"/>
    </xf>
    <xf numFmtId="164" fontId="13" fillId="0" borderId="8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4" xfId="0" applyNumberFormat="1" applyFont="1" applyFill="1" applyBorder="1" applyAlignment="1">
      <alignment horizontal="right" vertical="top"/>
    </xf>
    <xf numFmtId="164" fontId="12" fillId="0" borderId="6" xfId="0" applyNumberFormat="1" applyFont="1" applyFill="1" applyBorder="1" applyAlignment="1">
      <alignment horizontal="right" vertical="top"/>
    </xf>
    <xf numFmtId="164" fontId="12" fillId="0" borderId="8" xfId="0" applyNumberFormat="1" applyFont="1" applyFill="1" applyBorder="1" applyAlignment="1">
      <alignment horizontal="right" vertical="top"/>
    </xf>
    <xf numFmtId="164" fontId="13" fillId="0" borderId="6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164" fontId="20" fillId="0" borderId="5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Alignment="1">
      <alignment horizontal="left" vertical="top"/>
    </xf>
    <xf numFmtId="164" fontId="6" fillId="0" borderId="0" xfId="0" applyNumberFormat="1" applyFont="1" applyFill="1" applyAlignment="1">
      <alignment horizontal="right" vertical="top"/>
    </xf>
    <xf numFmtId="164" fontId="11" fillId="0" borderId="0" xfId="0" applyNumberFormat="1" applyFont="1" applyFill="1" applyAlignment="1">
      <alignment horizontal="right" vertical="top"/>
    </xf>
    <xf numFmtId="0" fontId="1" fillId="0" borderId="1" xfId="0" applyFont="1" applyBorder="1" applyAlignment="1">
      <alignment wrapText="1"/>
    </xf>
    <xf numFmtId="9" fontId="12" fillId="0" borderId="5" xfId="1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165" fontId="13" fillId="0" borderId="8" xfId="0" applyNumberFormat="1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165" fontId="13" fillId="0" borderId="5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/>
    </xf>
    <xf numFmtId="165" fontId="12" fillId="0" borderId="5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5" fontId="9" fillId="0" borderId="2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/>
    </xf>
    <xf numFmtId="9" fontId="9" fillId="0" borderId="5" xfId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center" vertical="top"/>
    </xf>
    <xf numFmtId="165" fontId="7" fillId="0" borderId="5" xfId="0" applyNumberFormat="1" applyFont="1" applyFill="1" applyBorder="1" applyAlignment="1">
      <alignment horizontal="center" vertical="top"/>
    </xf>
    <xf numFmtId="165" fontId="7" fillId="0" borderId="8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>
      <alignment horizontal="center" vertical="top"/>
    </xf>
    <xf numFmtId="165" fontId="7" fillId="0" borderId="8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tabSelected="1" workbookViewId="0">
      <selection sqref="A1:G1"/>
    </sheetView>
  </sheetViews>
  <sheetFormatPr defaultRowHeight="15.75"/>
  <cols>
    <col min="1" max="1" width="42.7109375" style="93" customWidth="1"/>
    <col min="2" max="2" width="17.28515625" style="92" customWidth="1"/>
    <col min="3" max="3" width="20.5703125" style="92" customWidth="1"/>
    <col min="4" max="5" width="17.28515625" style="92" customWidth="1"/>
    <col min="6" max="6" width="77.28515625" style="87" customWidth="1"/>
    <col min="7" max="7" width="40.42578125" style="87" customWidth="1"/>
    <col min="8" max="16384" width="9.140625" style="1"/>
  </cols>
  <sheetData>
    <row r="1" spans="1:12" s="5" customFormat="1" ht="25.5">
      <c r="A1" s="163" t="s">
        <v>205</v>
      </c>
      <c r="B1" s="163"/>
      <c r="C1" s="163"/>
      <c r="D1" s="163"/>
      <c r="E1" s="163"/>
      <c r="F1" s="163"/>
      <c r="G1" s="163"/>
      <c r="H1" s="148"/>
      <c r="I1" s="148"/>
      <c r="J1" s="148"/>
      <c r="K1" s="148"/>
      <c r="L1" s="148"/>
    </row>
    <row r="2" spans="1:12" s="5" customFormat="1" ht="25.5">
      <c r="A2" s="163" t="s">
        <v>204</v>
      </c>
      <c r="B2" s="163"/>
      <c r="C2" s="163"/>
      <c r="D2" s="163"/>
      <c r="E2" s="163"/>
      <c r="F2" s="163"/>
      <c r="G2" s="163"/>
      <c r="H2" s="148"/>
      <c r="I2" s="148"/>
      <c r="J2" s="148"/>
      <c r="K2" s="148"/>
      <c r="L2" s="148"/>
    </row>
    <row r="3" spans="1:12" s="5" customFormat="1" ht="25.5">
      <c r="A3" s="163" t="s">
        <v>203</v>
      </c>
      <c r="B3" s="163"/>
      <c r="C3" s="163"/>
      <c r="D3" s="163"/>
      <c r="E3" s="163"/>
      <c r="F3" s="163"/>
      <c r="G3" s="163"/>
      <c r="H3" s="148"/>
      <c r="I3" s="148"/>
      <c r="J3" s="148"/>
      <c r="K3" s="148"/>
      <c r="L3" s="148"/>
    </row>
    <row r="4" spans="1:12" s="5" customFormat="1" ht="20.25" customHeight="1">
      <c r="A4" s="6"/>
      <c r="B4" s="6"/>
      <c r="C4" s="98"/>
      <c r="D4" s="98"/>
      <c r="E4" s="98"/>
      <c r="F4" s="99"/>
      <c r="G4" s="8" t="s">
        <v>55</v>
      </c>
      <c r="H4" s="98"/>
      <c r="I4" s="98"/>
      <c r="J4" s="99"/>
      <c r="K4" s="7"/>
    </row>
    <row r="5" spans="1:12" ht="63">
      <c r="A5" s="83" t="s">
        <v>0</v>
      </c>
      <c r="B5" s="89" t="s">
        <v>1</v>
      </c>
      <c r="C5" s="89" t="s">
        <v>2</v>
      </c>
      <c r="D5" s="89" t="s">
        <v>8</v>
      </c>
      <c r="E5" s="89" t="s">
        <v>3</v>
      </c>
      <c r="F5" s="83" t="s">
        <v>54</v>
      </c>
      <c r="G5" s="83" t="s">
        <v>4</v>
      </c>
    </row>
    <row r="6" spans="1:12" ht="27" customHeight="1">
      <c r="A6" s="149" t="s">
        <v>7</v>
      </c>
      <c r="B6" s="150">
        <f>B11+B26+B31+B51+B56+B86+B91+B116+B121+B126+B151+B156+B171+B176+B201+B206+B226+B231+B236+B241</f>
        <v>1148778.9573000001</v>
      </c>
      <c r="C6" s="150">
        <f t="shared" ref="C6:E6" si="0">C11+C26+C31+C51+C56+C86+C91+C116+C121+C126+C151+C156+C171+C176+C201+C206+C226+C231+C236+C241</f>
        <v>261291.18587999995</v>
      </c>
      <c r="D6" s="150">
        <f t="shared" si="0"/>
        <v>258548.36588999999</v>
      </c>
      <c r="E6" s="150">
        <f t="shared" si="0"/>
        <v>251288.12773000004</v>
      </c>
      <c r="F6" s="82"/>
      <c r="G6" s="82"/>
    </row>
    <row r="7" spans="1:12" ht="36" customHeight="1">
      <c r="A7" s="151" t="s">
        <v>206</v>
      </c>
      <c r="B7" s="150">
        <f t="shared" ref="B7:E9" si="1">B12+B27+B32+B52+B57+B87+B92+B117+B122+B127+B152+B157+B172+B177+B202+B207+B227+B232+B237+B242</f>
        <v>123096.52600000001</v>
      </c>
      <c r="C7" s="150">
        <f t="shared" si="1"/>
        <v>0</v>
      </c>
      <c r="D7" s="150">
        <f t="shared" si="1"/>
        <v>0</v>
      </c>
      <c r="E7" s="150">
        <f t="shared" si="1"/>
        <v>1237.9000000000001</v>
      </c>
      <c r="F7" s="82"/>
      <c r="G7" s="82"/>
    </row>
    <row r="8" spans="1:12" ht="42.75">
      <c r="A8" s="151" t="s">
        <v>207</v>
      </c>
      <c r="B8" s="150">
        <f>B13+B28+B33+B53+B58+B88+B93+B118+B123+B128+B153+B158+B173+B178+B203+B208+B228+B233+B238+B243</f>
        <v>778675.69489000016</v>
      </c>
      <c r="C8" s="150">
        <f t="shared" si="1"/>
        <v>168591.64432999998</v>
      </c>
      <c r="D8" s="150">
        <f t="shared" si="1"/>
        <v>166158.63399999999</v>
      </c>
      <c r="E8" s="150">
        <f t="shared" si="1"/>
        <v>162938.80000000002</v>
      </c>
      <c r="F8" s="82"/>
      <c r="G8" s="82"/>
    </row>
    <row r="9" spans="1:12" ht="54">
      <c r="A9" s="151" t="s">
        <v>208</v>
      </c>
      <c r="B9" s="150">
        <f t="shared" si="1"/>
        <v>10244</v>
      </c>
      <c r="C9" s="150">
        <f t="shared" si="1"/>
        <v>0</v>
      </c>
      <c r="D9" s="150">
        <f t="shared" si="1"/>
        <v>0</v>
      </c>
      <c r="E9" s="150">
        <f t="shared" si="1"/>
        <v>0</v>
      </c>
      <c r="F9" s="82"/>
      <c r="G9" s="82"/>
    </row>
    <row r="10" spans="1:12" ht="30.75" customHeight="1">
      <c r="A10" s="155" t="s">
        <v>127</v>
      </c>
      <c r="B10" s="156"/>
      <c r="C10" s="156"/>
      <c r="D10" s="156"/>
      <c r="E10" s="156"/>
      <c r="F10" s="156"/>
      <c r="G10" s="157"/>
    </row>
    <row r="11" spans="1:12">
      <c r="A11" s="81" t="s">
        <v>7</v>
      </c>
      <c r="B11" s="88">
        <f>B16+B21</f>
        <v>19602.8</v>
      </c>
      <c r="C11" s="88">
        <f t="shared" ref="C11:E11" si="2">C16+C21</f>
        <v>1847.31477</v>
      </c>
      <c r="D11" s="88">
        <f t="shared" si="2"/>
        <v>1847.31477</v>
      </c>
      <c r="E11" s="88">
        <f t="shared" si="2"/>
        <v>1895.2</v>
      </c>
      <c r="F11" s="82"/>
      <c r="G11" s="82"/>
    </row>
    <row r="12" spans="1:12" ht="31.5" hidden="1">
      <c r="A12" s="81" t="s">
        <v>9</v>
      </c>
      <c r="B12" s="88">
        <f>B17+B22</f>
        <v>0</v>
      </c>
      <c r="C12" s="88">
        <f t="shared" ref="C12:E12" si="3">C17+C22</f>
        <v>0</v>
      </c>
      <c r="D12" s="88">
        <f t="shared" si="3"/>
        <v>0</v>
      </c>
      <c r="E12" s="88">
        <f t="shared" si="3"/>
        <v>0</v>
      </c>
      <c r="F12" s="82"/>
      <c r="G12" s="82"/>
    </row>
    <row r="13" spans="1:12">
      <c r="A13" s="81" t="s">
        <v>5</v>
      </c>
      <c r="B13" s="88">
        <f>B18+B23</f>
        <v>10936</v>
      </c>
      <c r="C13" s="88">
        <f t="shared" ref="C13:E13" si="4">C18+C23</f>
        <v>209.55753000000001</v>
      </c>
      <c r="D13" s="88">
        <f t="shared" si="4"/>
        <v>209.55753000000001</v>
      </c>
      <c r="E13" s="88">
        <f t="shared" si="4"/>
        <v>209.6</v>
      </c>
      <c r="F13" s="82"/>
      <c r="G13" s="82"/>
    </row>
    <row r="14" spans="1:12" ht="31.5">
      <c r="A14" s="81" t="s">
        <v>6</v>
      </c>
      <c r="B14" s="88">
        <f>B19+B24</f>
        <v>10244</v>
      </c>
      <c r="C14" s="88">
        <f t="shared" ref="C14:E14" si="5">C19+C24</f>
        <v>0</v>
      </c>
      <c r="D14" s="88">
        <f t="shared" si="5"/>
        <v>0</v>
      </c>
      <c r="E14" s="88">
        <f t="shared" si="5"/>
        <v>0</v>
      </c>
      <c r="F14" s="82"/>
      <c r="G14" s="82"/>
    </row>
    <row r="15" spans="1:12" s="2" customFormat="1" ht="21" customHeight="1">
      <c r="A15" s="158" t="s">
        <v>10</v>
      </c>
      <c r="B15" s="159"/>
      <c r="C15" s="159"/>
      <c r="D15" s="159"/>
      <c r="E15" s="159"/>
      <c r="F15" s="160"/>
      <c r="G15" s="84"/>
    </row>
    <row r="16" spans="1:12" ht="47.25">
      <c r="A16" s="81" t="s">
        <v>7</v>
      </c>
      <c r="B16" s="88">
        <v>8637.7999999999993</v>
      </c>
      <c r="C16" s="88">
        <v>1847.31477</v>
      </c>
      <c r="D16" s="88">
        <v>1847.31477</v>
      </c>
      <c r="E16" s="88">
        <v>1895.2</v>
      </c>
      <c r="F16" s="82" t="s">
        <v>209</v>
      </c>
      <c r="G16" s="82" t="s">
        <v>123</v>
      </c>
    </row>
    <row r="17" spans="1:7" ht="31.5" hidden="1">
      <c r="A17" s="81" t="s">
        <v>9</v>
      </c>
      <c r="B17" s="88"/>
      <c r="C17" s="88"/>
      <c r="D17" s="88"/>
      <c r="E17" s="88"/>
      <c r="F17" s="82"/>
      <c r="G17" s="82"/>
    </row>
    <row r="18" spans="1:7" ht="34.5" customHeight="1">
      <c r="A18" s="81" t="s">
        <v>5</v>
      </c>
      <c r="B18" s="88">
        <v>795</v>
      </c>
      <c r="C18" s="88">
        <v>209.55753000000001</v>
      </c>
      <c r="D18" s="88">
        <v>209.55753000000001</v>
      </c>
      <c r="E18" s="88">
        <v>209.6</v>
      </c>
      <c r="F18" s="82" t="s">
        <v>184</v>
      </c>
      <c r="G18" s="82"/>
    </row>
    <row r="19" spans="1:7" ht="31.5" hidden="1">
      <c r="A19" s="81" t="s">
        <v>6</v>
      </c>
      <c r="B19" s="88"/>
      <c r="C19" s="88"/>
      <c r="D19" s="88"/>
      <c r="E19" s="88"/>
      <c r="F19" s="82"/>
      <c r="G19" s="82"/>
    </row>
    <row r="20" spans="1:7" s="2" customFormat="1">
      <c r="A20" s="158" t="s">
        <v>11</v>
      </c>
      <c r="B20" s="159"/>
      <c r="C20" s="159"/>
      <c r="D20" s="159"/>
      <c r="E20" s="159"/>
      <c r="F20" s="160"/>
      <c r="G20" s="84"/>
    </row>
    <row r="21" spans="1:7" ht="37.5" customHeight="1">
      <c r="A21" s="81" t="s">
        <v>7</v>
      </c>
      <c r="B21" s="88">
        <v>10965</v>
      </c>
      <c r="C21" s="88">
        <v>0</v>
      </c>
      <c r="D21" s="88">
        <v>0</v>
      </c>
      <c r="E21" s="88">
        <v>0</v>
      </c>
      <c r="F21" s="82"/>
      <c r="G21" s="82" t="s">
        <v>125</v>
      </c>
    </row>
    <row r="22" spans="1:7" ht="31.5" hidden="1">
      <c r="A22" s="81" t="s">
        <v>9</v>
      </c>
      <c r="B22" s="88"/>
      <c r="C22" s="88"/>
      <c r="D22" s="88"/>
      <c r="E22" s="88"/>
      <c r="F22" s="82"/>
      <c r="G22" s="82"/>
    </row>
    <row r="23" spans="1:7" ht="27" customHeight="1">
      <c r="A23" s="81" t="s">
        <v>5</v>
      </c>
      <c r="B23" s="88">
        <f>9228+913</f>
        <v>10141</v>
      </c>
      <c r="C23" s="88">
        <v>0</v>
      </c>
      <c r="D23" s="88">
        <v>0</v>
      </c>
      <c r="E23" s="88">
        <v>0</v>
      </c>
      <c r="F23" s="82"/>
      <c r="G23" s="153" t="s">
        <v>124</v>
      </c>
    </row>
    <row r="24" spans="1:7" ht="31.5">
      <c r="A24" s="81" t="s">
        <v>6</v>
      </c>
      <c r="B24" s="88">
        <v>10244</v>
      </c>
      <c r="C24" s="88">
        <v>0</v>
      </c>
      <c r="D24" s="88">
        <v>0</v>
      </c>
      <c r="E24" s="88">
        <v>0</v>
      </c>
      <c r="F24" s="82"/>
      <c r="G24" s="154"/>
    </row>
    <row r="25" spans="1:7" ht="31.5" customHeight="1">
      <c r="A25" s="155" t="s">
        <v>12</v>
      </c>
      <c r="B25" s="156"/>
      <c r="C25" s="156"/>
      <c r="D25" s="156"/>
      <c r="E25" s="156"/>
      <c r="F25" s="156"/>
      <c r="G25" s="157"/>
    </row>
    <row r="26" spans="1:7" ht="63">
      <c r="A26" s="81" t="s">
        <v>7</v>
      </c>
      <c r="B26" s="88">
        <v>100</v>
      </c>
      <c r="C26" s="88">
        <v>0</v>
      </c>
      <c r="D26" s="88">
        <v>0</v>
      </c>
      <c r="E26" s="88">
        <v>0</v>
      </c>
      <c r="F26" s="82"/>
      <c r="G26" s="82" t="s">
        <v>130</v>
      </c>
    </row>
    <row r="27" spans="1:7" ht="31.5" hidden="1">
      <c r="A27" s="81" t="s">
        <v>9</v>
      </c>
      <c r="B27" s="88"/>
      <c r="C27" s="88"/>
      <c r="D27" s="88"/>
      <c r="E27" s="88"/>
      <c r="F27" s="82"/>
      <c r="G27" s="82"/>
    </row>
    <row r="28" spans="1:7" hidden="1">
      <c r="A28" s="81" t="s">
        <v>5</v>
      </c>
      <c r="B28" s="88"/>
      <c r="C28" s="88"/>
      <c r="D28" s="88"/>
      <c r="E28" s="88"/>
      <c r="F28" s="82"/>
      <c r="G28" s="82"/>
    </row>
    <row r="29" spans="1:7" ht="31.5" hidden="1">
      <c r="A29" s="81" t="s">
        <v>6</v>
      </c>
      <c r="B29" s="88"/>
      <c r="C29" s="88"/>
      <c r="D29" s="88"/>
      <c r="E29" s="88"/>
      <c r="F29" s="82"/>
      <c r="G29" s="82"/>
    </row>
    <row r="30" spans="1:7" ht="32.25" customHeight="1">
      <c r="A30" s="155" t="s">
        <v>13</v>
      </c>
      <c r="B30" s="156"/>
      <c r="C30" s="156"/>
      <c r="D30" s="156"/>
      <c r="E30" s="156"/>
      <c r="F30" s="156"/>
      <c r="G30" s="157"/>
    </row>
    <row r="31" spans="1:7" s="3" customFormat="1">
      <c r="A31" s="90" t="s">
        <v>7</v>
      </c>
      <c r="B31" s="91">
        <f>B36+B41+B46</f>
        <v>826346.26899999997</v>
      </c>
      <c r="C31" s="91">
        <f t="shared" ref="C31:E31" si="6">C36+C41+C46</f>
        <v>196772.19957</v>
      </c>
      <c r="D31" s="91">
        <f t="shared" si="6"/>
        <v>194228.56957999998</v>
      </c>
      <c r="E31" s="91">
        <f t="shared" si="6"/>
        <v>184240.2</v>
      </c>
      <c r="F31" s="85"/>
      <c r="G31" s="85"/>
    </row>
    <row r="32" spans="1:7" s="3" customFormat="1" ht="31.5">
      <c r="A32" s="90" t="s">
        <v>9</v>
      </c>
      <c r="B32" s="91">
        <f>B37+B42+B47</f>
        <v>111635.43700000001</v>
      </c>
      <c r="C32" s="91">
        <f t="shared" ref="C32:E32" si="7">C37+C42+C47</f>
        <v>0</v>
      </c>
      <c r="D32" s="91">
        <f t="shared" si="7"/>
        <v>0</v>
      </c>
      <c r="E32" s="91">
        <f t="shared" si="7"/>
        <v>0</v>
      </c>
      <c r="F32" s="85"/>
      <c r="G32" s="85"/>
    </row>
    <row r="33" spans="1:7" s="3" customFormat="1" ht="18.75" customHeight="1">
      <c r="A33" s="90" t="s">
        <v>5</v>
      </c>
      <c r="B33" s="91">
        <f>B38+B43+B48</f>
        <v>603156.18000000005</v>
      </c>
      <c r="C33" s="91">
        <f t="shared" ref="C33:E33" si="8">C38+C43+C48</f>
        <v>131434.69537999999</v>
      </c>
      <c r="D33" s="91">
        <f t="shared" si="8"/>
        <v>129030.33993</v>
      </c>
      <c r="E33" s="91">
        <f t="shared" si="8"/>
        <v>124546.6</v>
      </c>
      <c r="F33" s="85"/>
      <c r="G33" s="85"/>
    </row>
    <row r="34" spans="1:7" s="3" customFormat="1" ht="31.5" hidden="1">
      <c r="A34" s="90" t="s">
        <v>6</v>
      </c>
      <c r="B34" s="91">
        <f>B39+B44+B49</f>
        <v>0</v>
      </c>
      <c r="C34" s="91">
        <f t="shared" ref="C34:E34" si="9">C39+C44+C49</f>
        <v>0</v>
      </c>
      <c r="D34" s="91">
        <f t="shared" si="9"/>
        <v>0</v>
      </c>
      <c r="E34" s="91">
        <f t="shared" si="9"/>
        <v>0</v>
      </c>
      <c r="F34" s="85"/>
      <c r="G34" s="85"/>
    </row>
    <row r="35" spans="1:7" s="183" customFormat="1" ht="21.75" customHeight="1">
      <c r="A35" s="179" t="s">
        <v>14</v>
      </c>
      <c r="B35" s="180"/>
      <c r="C35" s="180"/>
      <c r="D35" s="180"/>
      <c r="E35" s="180"/>
      <c r="F35" s="181"/>
      <c r="G35" s="182"/>
    </row>
    <row r="36" spans="1:7" s="3" customFormat="1" ht="384" customHeight="1">
      <c r="A36" s="90" t="s">
        <v>7</v>
      </c>
      <c r="B36" s="91">
        <v>769972.31900000002</v>
      </c>
      <c r="C36" s="91">
        <v>182502.35362000001</v>
      </c>
      <c r="D36" s="91">
        <v>179958.72362999999</v>
      </c>
      <c r="E36" s="91">
        <v>170597.7</v>
      </c>
      <c r="F36" s="85" t="s">
        <v>213</v>
      </c>
      <c r="G36" s="85" t="s">
        <v>133</v>
      </c>
    </row>
    <row r="37" spans="1:7" s="3" customFormat="1" ht="78.75">
      <c r="A37" s="90" t="s">
        <v>9</v>
      </c>
      <c r="B37" s="91">
        <f>2944.346+108691.091</f>
        <v>111635.43700000001</v>
      </c>
      <c r="C37" s="91">
        <v>0</v>
      </c>
      <c r="D37" s="91">
        <v>0</v>
      </c>
      <c r="E37" s="91"/>
      <c r="F37" s="85"/>
      <c r="G37" s="85" t="s">
        <v>242</v>
      </c>
    </row>
    <row r="38" spans="1:7" s="3" customFormat="1" ht="156.75" customHeight="1">
      <c r="A38" s="90" t="s">
        <v>5</v>
      </c>
      <c r="B38" s="91">
        <f>90513+402360+2679+2362.802+105241.378</f>
        <v>603156.18000000005</v>
      </c>
      <c r="C38" s="91">
        <v>131434.69537999999</v>
      </c>
      <c r="D38" s="91">
        <v>129030.33993</v>
      </c>
      <c r="E38" s="91">
        <v>124546.6</v>
      </c>
      <c r="F38" s="85" t="s">
        <v>215</v>
      </c>
      <c r="G38" s="85"/>
    </row>
    <row r="39" spans="1:7" s="3" customFormat="1" ht="31.5" hidden="1">
      <c r="A39" s="90" t="s">
        <v>6</v>
      </c>
      <c r="B39" s="91"/>
      <c r="C39" s="91"/>
      <c r="D39" s="91"/>
      <c r="E39" s="91"/>
      <c r="F39" s="85"/>
      <c r="G39" s="85"/>
    </row>
    <row r="40" spans="1:7" s="4" customFormat="1">
      <c r="A40" s="165" t="s">
        <v>15</v>
      </c>
      <c r="B40" s="166"/>
      <c r="C40" s="166"/>
      <c r="D40" s="166"/>
      <c r="E40" s="166"/>
      <c r="F40" s="167"/>
      <c r="G40" s="86"/>
    </row>
    <row r="41" spans="1:7" s="3" customFormat="1" ht="168.75" customHeight="1">
      <c r="A41" s="90" t="s">
        <v>7</v>
      </c>
      <c r="B41" s="91">
        <v>56120.95</v>
      </c>
      <c r="C41" s="91">
        <v>14254.845950000001</v>
      </c>
      <c r="D41" s="91">
        <v>14254.845950000001</v>
      </c>
      <c r="E41" s="91">
        <v>13627.5</v>
      </c>
      <c r="F41" s="85" t="s">
        <v>216</v>
      </c>
      <c r="G41" s="85"/>
    </row>
    <row r="42" spans="1:7" s="3" customFormat="1" ht="31.5" hidden="1">
      <c r="A42" s="90" t="s">
        <v>9</v>
      </c>
      <c r="B42" s="91"/>
      <c r="C42" s="91"/>
      <c r="D42" s="91"/>
      <c r="E42" s="91"/>
      <c r="F42" s="85"/>
      <c r="G42" s="85"/>
    </row>
    <row r="43" spans="1:7" s="3" customFormat="1" hidden="1">
      <c r="A43" s="90" t="s">
        <v>5</v>
      </c>
      <c r="B43" s="91"/>
      <c r="C43" s="91"/>
      <c r="D43" s="91"/>
      <c r="E43" s="91"/>
      <c r="F43" s="85"/>
      <c r="G43" s="85"/>
    </row>
    <row r="44" spans="1:7" s="3" customFormat="1" ht="31.5" hidden="1">
      <c r="A44" s="90" t="s">
        <v>6</v>
      </c>
      <c r="B44" s="91"/>
      <c r="C44" s="91"/>
      <c r="D44" s="91"/>
      <c r="E44" s="91"/>
      <c r="F44" s="85"/>
      <c r="G44" s="85"/>
    </row>
    <row r="45" spans="1:7" s="4" customFormat="1">
      <c r="A45" s="165" t="s">
        <v>16</v>
      </c>
      <c r="B45" s="166"/>
      <c r="C45" s="166"/>
      <c r="D45" s="166"/>
      <c r="E45" s="166"/>
      <c r="F45" s="167"/>
      <c r="G45" s="86"/>
    </row>
    <row r="46" spans="1:7" s="3" customFormat="1" ht="34.5" customHeight="1">
      <c r="A46" s="90" t="s">
        <v>7</v>
      </c>
      <c r="B46" s="91">
        <v>253</v>
      </c>
      <c r="C46" s="91">
        <v>15</v>
      </c>
      <c r="D46" s="91">
        <v>15</v>
      </c>
      <c r="E46" s="91">
        <v>15</v>
      </c>
      <c r="F46" s="85" t="s">
        <v>185</v>
      </c>
      <c r="G46" s="85" t="s">
        <v>133</v>
      </c>
    </row>
    <row r="47" spans="1:7" s="3" customFormat="1" ht="31.5" hidden="1">
      <c r="A47" s="90" t="s">
        <v>9</v>
      </c>
      <c r="B47" s="91"/>
      <c r="C47" s="91"/>
      <c r="D47" s="91"/>
      <c r="E47" s="91"/>
      <c r="F47" s="85"/>
      <c r="G47" s="85"/>
    </row>
    <row r="48" spans="1:7" s="3" customFormat="1" hidden="1">
      <c r="A48" s="90" t="s">
        <v>5</v>
      </c>
      <c r="B48" s="91"/>
      <c r="C48" s="91"/>
      <c r="D48" s="91"/>
      <c r="E48" s="91"/>
      <c r="F48" s="85"/>
      <c r="G48" s="85"/>
    </row>
    <row r="49" spans="1:7" s="3" customFormat="1" ht="31.5" hidden="1">
      <c r="A49" s="90" t="s">
        <v>6</v>
      </c>
      <c r="B49" s="91"/>
      <c r="C49" s="91"/>
      <c r="D49" s="91"/>
      <c r="E49" s="91"/>
      <c r="F49" s="85"/>
      <c r="G49" s="85"/>
    </row>
    <row r="50" spans="1:7" ht="42.75" customHeight="1">
      <c r="A50" s="155" t="s">
        <v>17</v>
      </c>
      <c r="B50" s="156"/>
      <c r="C50" s="156"/>
      <c r="D50" s="156"/>
      <c r="E50" s="156"/>
      <c r="F50" s="156"/>
      <c r="G50" s="157"/>
    </row>
    <row r="51" spans="1:7" ht="94.5">
      <c r="A51" s="81" t="s">
        <v>7</v>
      </c>
      <c r="B51" s="88">
        <v>3965.5115900000001</v>
      </c>
      <c r="C51" s="88">
        <v>850.80529000000001</v>
      </c>
      <c r="D51" s="88">
        <v>842.7355</v>
      </c>
      <c r="E51" s="88">
        <v>842.7</v>
      </c>
      <c r="F51" s="85" t="s">
        <v>186</v>
      </c>
      <c r="G51" s="85" t="s">
        <v>159</v>
      </c>
    </row>
    <row r="52" spans="1:7" ht="31.5" hidden="1">
      <c r="A52" s="81" t="s">
        <v>9</v>
      </c>
      <c r="B52" s="88"/>
      <c r="C52" s="88"/>
      <c r="D52" s="88"/>
      <c r="E52" s="88"/>
      <c r="F52" s="82"/>
      <c r="G52" s="82"/>
    </row>
    <row r="53" spans="1:7" ht="70.5" customHeight="1">
      <c r="A53" s="81" t="s">
        <v>5</v>
      </c>
      <c r="B53" s="88">
        <v>670.41159000000005</v>
      </c>
      <c r="C53" s="88">
        <v>321.93099999999998</v>
      </c>
      <c r="D53" s="88">
        <v>321.93099999999998</v>
      </c>
      <c r="E53" s="88">
        <v>321.89999999999998</v>
      </c>
      <c r="F53" s="85" t="s">
        <v>218</v>
      </c>
      <c r="G53" s="82" t="s">
        <v>159</v>
      </c>
    </row>
    <row r="54" spans="1:7" ht="31.5" hidden="1">
      <c r="A54" s="81" t="s">
        <v>6</v>
      </c>
      <c r="B54" s="88"/>
      <c r="C54" s="88"/>
      <c r="D54" s="88"/>
      <c r="E54" s="88"/>
      <c r="F54" s="82"/>
      <c r="G54" s="82"/>
    </row>
    <row r="55" spans="1:7" ht="24" customHeight="1">
      <c r="A55" s="155" t="s">
        <v>18</v>
      </c>
      <c r="B55" s="156"/>
      <c r="C55" s="156"/>
      <c r="D55" s="156"/>
      <c r="E55" s="156"/>
      <c r="F55" s="156"/>
      <c r="G55" s="157"/>
    </row>
    <row r="56" spans="1:7" ht="24.75" customHeight="1">
      <c r="A56" s="81" t="s">
        <v>7</v>
      </c>
      <c r="B56" s="88">
        <f>B61+B66+B71+B76+B81</f>
        <v>65934.899999999994</v>
      </c>
      <c r="C56" s="88">
        <f t="shared" ref="C56:E56" si="10">C61+C66+C71+C76+C81</f>
        <v>14215.344279999999</v>
      </c>
      <c r="D56" s="88">
        <f t="shared" si="10"/>
        <v>14212.53715</v>
      </c>
      <c r="E56" s="88">
        <f t="shared" si="10"/>
        <v>14851.6</v>
      </c>
      <c r="F56" s="82"/>
      <c r="G56" s="82"/>
    </row>
    <row r="57" spans="1:7" ht="31.5" hidden="1">
      <c r="A57" s="81" t="s">
        <v>9</v>
      </c>
      <c r="B57" s="88">
        <f>B62+B67+B72+B77+B82</f>
        <v>0</v>
      </c>
      <c r="C57" s="88">
        <f t="shared" ref="C57:E57" si="11">C62+C67+C72+C77+C82</f>
        <v>0</v>
      </c>
      <c r="D57" s="88">
        <f t="shared" si="11"/>
        <v>0</v>
      </c>
      <c r="E57" s="88">
        <f t="shared" si="11"/>
        <v>0</v>
      </c>
      <c r="F57" s="82"/>
      <c r="G57" s="82"/>
    </row>
    <row r="58" spans="1:7" hidden="1">
      <c r="A58" s="81" t="s">
        <v>5</v>
      </c>
      <c r="B58" s="88">
        <f t="shared" ref="B58:E59" si="12">B63+B68+B73+B78+B83</f>
        <v>0</v>
      </c>
      <c r="C58" s="88">
        <f t="shared" si="12"/>
        <v>0</v>
      </c>
      <c r="D58" s="88">
        <f t="shared" si="12"/>
        <v>0</v>
      </c>
      <c r="E58" s="88">
        <f t="shared" si="12"/>
        <v>0</v>
      </c>
      <c r="F58" s="82"/>
      <c r="G58" s="82"/>
    </row>
    <row r="59" spans="1:7" ht="31.5" hidden="1">
      <c r="A59" s="81" t="s">
        <v>6</v>
      </c>
      <c r="B59" s="88">
        <f t="shared" si="12"/>
        <v>0</v>
      </c>
      <c r="C59" s="88">
        <f t="shared" si="12"/>
        <v>0</v>
      </c>
      <c r="D59" s="88">
        <f t="shared" si="12"/>
        <v>0</v>
      </c>
      <c r="E59" s="88">
        <f t="shared" si="12"/>
        <v>0</v>
      </c>
      <c r="F59" s="82"/>
      <c r="G59" s="82"/>
    </row>
    <row r="60" spans="1:7" s="188" customFormat="1" ht="21" customHeight="1">
      <c r="A60" s="184" t="s">
        <v>20</v>
      </c>
      <c r="B60" s="185"/>
      <c r="C60" s="185"/>
      <c r="D60" s="185"/>
      <c r="E60" s="185"/>
      <c r="F60" s="186"/>
      <c r="G60" s="187"/>
    </row>
    <row r="61" spans="1:7" ht="87.75" customHeight="1">
      <c r="A61" s="81" t="s">
        <v>7</v>
      </c>
      <c r="B61" s="88">
        <v>18978</v>
      </c>
      <c r="C61" s="88">
        <v>4229.1634400000003</v>
      </c>
      <c r="D61" s="88">
        <v>4229.1634400000003</v>
      </c>
      <c r="E61" s="88">
        <v>4552.1000000000004</v>
      </c>
      <c r="F61" s="82" t="s">
        <v>221</v>
      </c>
      <c r="G61" s="82" t="s">
        <v>145</v>
      </c>
    </row>
    <row r="62" spans="1:7" ht="31.5" hidden="1">
      <c r="A62" s="81" t="s">
        <v>9</v>
      </c>
      <c r="B62" s="88"/>
      <c r="C62" s="88"/>
      <c r="D62" s="88"/>
      <c r="E62" s="88"/>
      <c r="F62" s="82"/>
      <c r="G62" s="82"/>
    </row>
    <row r="63" spans="1:7" hidden="1">
      <c r="A63" s="81" t="s">
        <v>5</v>
      </c>
      <c r="B63" s="88"/>
      <c r="C63" s="88"/>
      <c r="D63" s="88"/>
      <c r="E63" s="88"/>
      <c r="F63" s="82"/>
      <c r="G63" s="82"/>
    </row>
    <row r="64" spans="1:7" ht="31.5" hidden="1">
      <c r="A64" s="81" t="s">
        <v>6</v>
      </c>
      <c r="B64" s="88"/>
      <c r="C64" s="88"/>
      <c r="D64" s="88"/>
      <c r="E64" s="88"/>
      <c r="F64" s="82"/>
      <c r="G64" s="82"/>
    </row>
    <row r="65" spans="1:7" s="188" customFormat="1" ht="18.75" customHeight="1">
      <c r="A65" s="184" t="s">
        <v>19</v>
      </c>
      <c r="B65" s="185"/>
      <c r="C65" s="185"/>
      <c r="D65" s="185"/>
      <c r="E65" s="185"/>
      <c r="F65" s="186"/>
      <c r="G65" s="187"/>
    </row>
    <row r="66" spans="1:7" ht="108" customHeight="1">
      <c r="A66" s="81" t="s">
        <v>7</v>
      </c>
      <c r="B66" s="88">
        <v>26626.400000000001</v>
      </c>
      <c r="C66" s="88">
        <v>5622.9332000000004</v>
      </c>
      <c r="D66" s="88">
        <v>5620.4260700000004</v>
      </c>
      <c r="E66" s="88">
        <v>5922.6</v>
      </c>
      <c r="F66" s="82" t="s">
        <v>222</v>
      </c>
      <c r="G66" s="82" t="s">
        <v>146</v>
      </c>
    </row>
    <row r="67" spans="1:7" ht="31.5" hidden="1">
      <c r="A67" s="81" t="s">
        <v>9</v>
      </c>
      <c r="B67" s="88"/>
      <c r="C67" s="88"/>
      <c r="D67" s="88"/>
      <c r="E67" s="88"/>
      <c r="F67" s="82"/>
      <c r="G67" s="82"/>
    </row>
    <row r="68" spans="1:7" hidden="1">
      <c r="A68" s="81" t="s">
        <v>5</v>
      </c>
      <c r="B68" s="88"/>
      <c r="C68" s="88"/>
      <c r="D68" s="88"/>
      <c r="E68" s="88"/>
      <c r="F68" s="82"/>
      <c r="G68" s="82"/>
    </row>
    <row r="69" spans="1:7" ht="31.5" hidden="1">
      <c r="A69" s="81" t="s">
        <v>6</v>
      </c>
      <c r="B69" s="88"/>
      <c r="C69" s="88"/>
      <c r="D69" s="88"/>
      <c r="E69" s="88"/>
      <c r="F69" s="82"/>
      <c r="G69" s="82"/>
    </row>
    <row r="70" spans="1:7" s="188" customFormat="1" ht="20.25" customHeight="1">
      <c r="A70" s="184" t="s">
        <v>21</v>
      </c>
      <c r="B70" s="185"/>
      <c r="C70" s="185"/>
      <c r="D70" s="185"/>
      <c r="E70" s="185"/>
      <c r="F70" s="186"/>
      <c r="G70" s="187"/>
    </row>
    <row r="71" spans="1:7" ht="78.75">
      <c r="A71" s="81" t="s">
        <v>7</v>
      </c>
      <c r="B71" s="88">
        <v>1112</v>
      </c>
      <c r="C71" s="88">
        <v>131.5</v>
      </c>
      <c r="D71" s="88">
        <v>131.5</v>
      </c>
      <c r="E71" s="88">
        <v>142</v>
      </c>
      <c r="F71" s="82" t="s">
        <v>220</v>
      </c>
      <c r="G71" s="82" t="s">
        <v>147</v>
      </c>
    </row>
    <row r="72" spans="1:7" ht="31.5" hidden="1">
      <c r="A72" s="81" t="s">
        <v>9</v>
      </c>
      <c r="B72" s="88"/>
      <c r="C72" s="88"/>
      <c r="D72" s="88"/>
      <c r="E72" s="88"/>
      <c r="F72" s="82"/>
      <c r="G72" s="82"/>
    </row>
    <row r="73" spans="1:7" hidden="1">
      <c r="A73" s="81" t="s">
        <v>5</v>
      </c>
      <c r="B73" s="88"/>
      <c r="C73" s="88"/>
      <c r="D73" s="88"/>
      <c r="E73" s="88"/>
      <c r="F73" s="82"/>
      <c r="G73" s="82"/>
    </row>
    <row r="74" spans="1:7" ht="31.5" hidden="1">
      <c r="A74" s="81" t="s">
        <v>6</v>
      </c>
      <c r="B74" s="88"/>
      <c r="C74" s="88"/>
      <c r="D74" s="88"/>
      <c r="E74" s="88"/>
      <c r="F74" s="82"/>
      <c r="G74" s="82"/>
    </row>
    <row r="75" spans="1:7" s="2" customFormat="1">
      <c r="A75" s="158" t="s">
        <v>22</v>
      </c>
      <c r="B75" s="159"/>
      <c r="C75" s="159"/>
      <c r="D75" s="159"/>
      <c r="E75" s="159"/>
      <c r="F75" s="160"/>
      <c r="G75" s="84"/>
    </row>
    <row r="76" spans="1:7" ht="69" customHeight="1">
      <c r="A76" s="81" t="s">
        <v>7</v>
      </c>
      <c r="B76" s="88">
        <v>17296.5</v>
      </c>
      <c r="C76" s="88">
        <v>3907.0413899999999</v>
      </c>
      <c r="D76" s="88">
        <v>3906.7413900000001</v>
      </c>
      <c r="E76" s="88">
        <v>3982.1</v>
      </c>
      <c r="F76" s="82" t="s">
        <v>219</v>
      </c>
      <c r="G76" s="82" t="s">
        <v>148</v>
      </c>
    </row>
    <row r="77" spans="1:7" ht="31.5" hidden="1">
      <c r="A77" s="81" t="s">
        <v>9</v>
      </c>
      <c r="B77" s="88"/>
      <c r="C77" s="88"/>
      <c r="D77" s="88"/>
      <c r="E77" s="88"/>
      <c r="F77" s="82"/>
      <c r="G77" s="82"/>
    </row>
    <row r="78" spans="1:7" hidden="1">
      <c r="A78" s="81" t="s">
        <v>5</v>
      </c>
      <c r="B78" s="88"/>
      <c r="C78" s="88"/>
      <c r="D78" s="88"/>
      <c r="E78" s="88"/>
      <c r="F78" s="82"/>
      <c r="G78" s="82"/>
    </row>
    <row r="79" spans="1:7" ht="31.5" hidden="1">
      <c r="A79" s="81" t="s">
        <v>6</v>
      </c>
      <c r="B79" s="88"/>
      <c r="C79" s="88"/>
      <c r="D79" s="88"/>
      <c r="E79" s="88"/>
      <c r="F79" s="82"/>
      <c r="G79" s="82"/>
    </row>
    <row r="80" spans="1:7" s="188" customFormat="1" ht="20.25" customHeight="1">
      <c r="A80" s="184" t="s">
        <v>23</v>
      </c>
      <c r="B80" s="185"/>
      <c r="C80" s="185"/>
      <c r="D80" s="185"/>
      <c r="E80" s="185"/>
      <c r="F80" s="186"/>
      <c r="G80" s="187"/>
    </row>
    <row r="81" spans="1:7" ht="78.75">
      <c r="A81" s="81" t="s">
        <v>7</v>
      </c>
      <c r="B81" s="88">
        <v>1922</v>
      </c>
      <c r="C81" s="88">
        <v>324.70625000000001</v>
      </c>
      <c r="D81" s="88">
        <v>324.70625000000001</v>
      </c>
      <c r="E81" s="88">
        <v>252.8</v>
      </c>
      <c r="F81" s="82" t="s">
        <v>223</v>
      </c>
      <c r="G81" s="82" t="s">
        <v>145</v>
      </c>
    </row>
    <row r="82" spans="1:7" ht="31.5" hidden="1">
      <c r="A82" s="81" t="s">
        <v>9</v>
      </c>
      <c r="B82" s="88"/>
      <c r="C82" s="88"/>
      <c r="D82" s="88"/>
      <c r="E82" s="88"/>
      <c r="F82" s="82"/>
      <c r="G82" s="82"/>
    </row>
    <row r="83" spans="1:7" hidden="1">
      <c r="A83" s="81" t="s">
        <v>5</v>
      </c>
      <c r="B83" s="88"/>
      <c r="C83" s="88"/>
      <c r="D83" s="88"/>
      <c r="E83" s="88"/>
      <c r="F83" s="82"/>
      <c r="G83" s="82"/>
    </row>
    <row r="84" spans="1:7" ht="31.5" hidden="1">
      <c r="A84" s="81" t="s">
        <v>6</v>
      </c>
      <c r="B84" s="88"/>
      <c r="C84" s="88"/>
      <c r="D84" s="88"/>
      <c r="E84" s="88"/>
      <c r="F84" s="82"/>
      <c r="G84" s="82"/>
    </row>
    <row r="85" spans="1:7" ht="27.75" customHeight="1">
      <c r="A85" s="155" t="s">
        <v>24</v>
      </c>
      <c r="B85" s="156"/>
      <c r="C85" s="156"/>
      <c r="D85" s="156"/>
      <c r="E85" s="156"/>
      <c r="F85" s="156"/>
      <c r="G85" s="157"/>
    </row>
    <row r="86" spans="1:7" ht="47.25">
      <c r="A86" s="81" t="s">
        <v>7</v>
      </c>
      <c r="B86" s="88">
        <v>1036.0999999999999</v>
      </c>
      <c r="C86" s="88">
        <v>351.47</v>
      </c>
      <c r="D86" s="88">
        <v>351.47</v>
      </c>
      <c r="E86" s="88">
        <v>70.62</v>
      </c>
      <c r="F86" s="82" t="s">
        <v>187</v>
      </c>
      <c r="G86" s="82"/>
    </row>
    <row r="87" spans="1:7" ht="31.5">
      <c r="A87" s="81" t="s">
        <v>9</v>
      </c>
      <c r="B87" s="88">
        <v>101.1</v>
      </c>
      <c r="C87" s="88">
        <v>0</v>
      </c>
      <c r="D87" s="88">
        <v>0</v>
      </c>
      <c r="E87" s="88">
        <v>0</v>
      </c>
      <c r="F87" s="82"/>
      <c r="G87" s="82"/>
    </row>
    <row r="88" spans="1:7" hidden="1">
      <c r="A88" s="81" t="s">
        <v>5</v>
      </c>
      <c r="B88" s="88"/>
      <c r="C88" s="88"/>
      <c r="D88" s="88"/>
      <c r="E88" s="88"/>
      <c r="F88" s="82"/>
      <c r="G88" s="82"/>
    </row>
    <row r="89" spans="1:7" ht="31.5" hidden="1">
      <c r="A89" s="81" t="s">
        <v>6</v>
      </c>
      <c r="B89" s="88"/>
      <c r="C89" s="88"/>
      <c r="D89" s="88"/>
      <c r="E89" s="88"/>
      <c r="F89" s="82"/>
      <c r="G89" s="82"/>
    </row>
    <row r="90" spans="1:7" ht="24" customHeight="1">
      <c r="A90" s="155" t="s">
        <v>25</v>
      </c>
      <c r="B90" s="156"/>
      <c r="C90" s="156"/>
      <c r="D90" s="156"/>
      <c r="E90" s="156"/>
      <c r="F90" s="156"/>
      <c r="G90" s="157"/>
    </row>
    <row r="91" spans="1:7">
      <c r="A91" s="81" t="s">
        <v>7</v>
      </c>
      <c r="B91" s="88">
        <f>B96+B101+B106+B111</f>
        <v>79034.589000000007</v>
      </c>
      <c r="C91" s="88">
        <f t="shared" ref="C91:E91" si="13">C96+C101+C106+C111</f>
        <v>13579.91416</v>
      </c>
      <c r="D91" s="88">
        <f t="shared" si="13"/>
        <v>13573.345280000001</v>
      </c>
      <c r="E91" s="88">
        <f t="shared" si="13"/>
        <v>15227.699999999999</v>
      </c>
      <c r="F91" s="82"/>
      <c r="G91" s="82"/>
    </row>
    <row r="92" spans="1:7" ht="31.5">
      <c r="A92" s="81" t="s">
        <v>9</v>
      </c>
      <c r="B92" s="88">
        <f t="shared" ref="B92:E94" si="14">B97+B102+B107+B112</f>
        <v>11359.989</v>
      </c>
      <c r="C92" s="88">
        <f t="shared" si="14"/>
        <v>0</v>
      </c>
      <c r="D92" s="88">
        <f t="shared" si="14"/>
        <v>0</v>
      </c>
      <c r="E92" s="88">
        <f t="shared" si="14"/>
        <v>1237.9000000000001</v>
      </c>
      <c r="F92" s="82"/>
      <c r="G92" s="82"/>
    </row>
    <row r="93" spans="1:7">
      <c r="A93" s="81" t="s">
        <v>5</v>
      </c>
      <c r="B93" s="88">
        <f t="shared" si="14"/>
        <v>70447.989000000001</v>
      </c>
      <c r="C93" s="88">
        <f t="shared" si="14"/>
        <v>12217.1603</v>
      </c>
      <c r="D93" s="88">
        <f t="shared" si="14"/>
        <v>12210.591420000001</v>
      </c>
      <c r="E93" s="88">
        <f t="shared" si="14"/>
        <v>13452.2</v>
      </c>
      <c r="F93" s="82"/>
      <c r="G93" s="82"/>
    </row>
    <row r="94" spans="1:7" ht="31.5">
      <c r="A94" s="81" t="s">
        <v>6</v>
      </c>
      <c r="B94" s="88">
        <f t="shared" si="14"/>
        <v>0</v>
      </c>
      <c r="C94" s="88">
        <f t="shared" si="14"/>
        <v>0</v>
      </c>
      <c r="D94" s="88">
        <f t="shared" si="14"/>
        <v>0</v>
      </c>
      <c r="E94" s="88">
        <f t="shared" si="14"/>
        <v>0</v>
      </c>
      <c r="F94" s="82"/>
      <c r="G94" s="82"/>
    </row>
    <row r="95" spans="1:7" s="188" customFormat="1" ht="18.75" customHeight="1">
      <c r="A95" s="184" t="s">
        <v>26</v>
      </c>
      <c r="B95" s="185"/>
      <c r="C95" s="185"/>
      <c r="D95" s="185"/>
      <c r="E95" s="185"/>
      <c r="F95" s="186"/>
      <c r="G95" s="187"/>
    </row>
    <row r="96" spans="1:7" ht="31.5">
      <c r="A96" s="81" t="s">
        <v>7</v>
      </c>
      <c r="B96" s="88">
        <v>377</v>
      </c>
      <c r="C96" s="88">
        <v>80.287000000000006</v>
      </c>
      <c r="D96" s="88">
        <v>80.287000000000006</v>
      </c>
      <c r="E96" s="88">
        <v>80.3</v>
      </c>
      <c r="F96" s="82" t="s">
        <v>224</v>
      </c>
      <c r="G96" s="82" t="s">
        <v>120</v>
      </c>
    </row>
    <row r="97" spans="1:7" ht="31.5" hidden="1">
      <c r="A97" s="81" t="s">
        <v>9</v>
      </c>
      <c r="B97" s="88"/>
      <c r="C97" s="88"/>
      <c r="D97" s="88"/>
      <c r="E97" s="88"/>
      <c r="F97" s="82"/>
      <c r="G97" s="82"/>
    </row>
    <row r="98" spans="1:7" hidden="1">
      <c r="A98" s="81" t="s">
        <v>5</v>
      </c>
      <c r="B98" s="88"/>
      <c r="C98" s="88"/>
      <c r="D98" s="88"/>
      <c r="E98" s="88"/>
      <c r="F98" s="82"/>
      <c r="G98" s="82"/>
    </row>
    <row r="99" spans="1:7" ht="31.5" hidden="1">
      <c r="A99" s="81" t="s">
        <v>6</v>
      </c>
      <c r="B99" s="88"/>
      <c r="C99" s="88"/>
      <c r="D99" s="88"/>
      <c r="E99" s="88"/>
      <c r="F99" s="82"/>
      <c r="G99" s="82"/>
    </row>
    <row r="100" spans="1:7" s="188" customFormat="1" ht="18" customHeight="1">
      <c r="A100" s="184" t="s">
        <v>27</v>
      </c>
      <c r="B100" s="185"/>
      <c r="C100" s="185"/>
      <c r="D100" s="185"/>
      <c r="E100" s="185"/>
      <c r="F100" s="186"/>
      <c r="G100" s="187"/>
    </row>
    <row r="101" spans="1:7" ht="31.5">
      <c r="A101" s="81" t="s">
        <v>7</v>
      </c>
      <c r="B101" s="88">
        <v>66593.989000000001</v>
      </c>
      <c r="C101" s="88">
        <v>11191.99166</v>
      </c>
      <c r="D101" s="88">
        <v>11185.422780000001</v>
      </c>
      <c r="E101" s="88">
        <f>11016.2+1237.9</f>
        <v>12254.1</v>
      </c>
      <c r="F101" s="82" t="s">
        <v>190</v>
      </c>
      <c r="G101" s="82" t="s">
        <v>192</v>
      </c>
    </row>
    <row r="102" spans="1:7" ht="63">
      <c r="A102" s="81" t="s">
        <v>9</v>
      </c>
      <c r="B102" s="88">
        <f>5743.518+5616.471</f>
        <v>11359.989</v>
      </c>
      <c r="C102" s="88">
        <v>0</v>
      </c>
      <c r="D102" s="88">
        <v>0</v>
      </c>
      <c r="E102" s="88">
        <v>1237.9000000000001</v>
      </c>
      <c r="F102" s="82" t="s">
        <v>227</v>
      </c>
      <c r="G102" s="82" t="s">
        <v>191</v>
      </c>
    </row>
    <row r="103" spans="1:7" ht="149.25" customHeight="1">
      <c r="A103" s="81" t="s">
        <v>5</v>
      </c>
      <c r="B103" s="88">
        <v>66593.989000000001</v>
      </c>
      <c r="C103" s="88">
        <v>11191.99166</v>
      </c>
      <c r="D103" s="88">
        <v>11185.422780000001</v>
      </c>
      <c r="E103" s="88">
        <f>11016.2+1237.9</f>
        <v>12254.1</v>
      </c>
      <c r="F103" s="82" t="s">
        <v>225</v>
      </c>
      <c r="G103" s="82" t="s">
        <v>120</v>
      </c>
    </row>
    <row r="104" spans="1:7" ht="31.5" hidden="1">
      <c r="A104" s="81" t="s">
        <v>6</v>
      </c>
      <c r="B104" s="88"/>
      <c r="C104" s="88"/>
      <c r="D104" s="88"/>
      <c r="E104" s="88"/>
      <c r="F104" s="82"/>
      <c r="G104" s="82"/>
    </row>
    <row r="105" spans="1:7" s="188" customFormat="1" ht="21" customHeight="1">
      <c r="A105" s="184" t="s">
        <v>28</v>
      </c>
      <c r="B105" s="185"/>
      <c r="C105" s="185"/>
      <c r="D105" s="185"/>
      <c r="E105" s="185"/>
      <c r="F105" s="186"/>
      <c r="G105" s="187"/>
    </row>
    <row r="106" spans="1:7" ht="47.25">
      <c r="A106" s="81" t="s">
        <v>7</v>
      </c>
      <c r="B106" s="88">
        <v>3207.1</v>
      </c>
      <c r="C106" s="88">
        <v>383.87367</v>
      </c>
      <c r="D106" s="88">
        <v>383.87367</v>
      </c>
      <c r="E106" s="88">
        <v>396.8</v>
      </c>
      <c r="F106" s="82" t="s">
        <v>226</v>
      </c>
      <c r="G106" s="82" t="s">
        <v>120</v>
      </c>
    </row>
    <row r="107" spans="1:7" ht="31.5" hidden="1">
      <c r="A107" s="81" t="s">
        <v>9</v>
      </c>
      <c r="B107" s="88"/>
      <c r="C107" s="88"/>
      <c r="D107" s="88"/>
      <c r="E107" s="88"/>
      <c r="F107" s="82"/>
      <c r="G107" s="82"/>
    </row>
    <row r="108" spans="1:7" hidden="1">
      <c r="A108" s="81" t="s">
        <v>5</v>
      </c>
      <c r="B108" s="88"/>
      <c r="C108" s="88"/>
      <c r="D108" s="88"/>
      <c r="E108" s="88"/>
      <c r="F108" s="82"/>
      <c r="G108" s="82"/>
    </row>
    <row r="109" spans="1:7" ht="31.5" hidden="1">
      <c r="A109" s="81" t="s">
        <v>6</v>
      </c>
      <c r="B109" s="88"/>
      <c r="C109" s="88"/>
      <c r="D109" s="88"/>
      <c r="E109" s="88"/>
      <c r="F109" s="82"/>
      <c r="G109" s="82"/>
    </row>
    <row r="110" spans="1:7" s="188" customFormat="1" ht="19.5" customHeight="1">
      <c r="A110" s="184" t="s">
        <v>29</v>
      </c>
      <c r="B110" s="185"/>
      <c r="C110" s="185"/>
      <c r="D110" s="185"/>
      <c r="E110" s="185"/>
      <c r="F110" s="186"/>
      <c r="G110" s="187"/>
    </row>
    <row r="111" spans="1:7" ht="265.5" customHeight="1">
      <c r="A111" s="81" t="s">
        <v>7</v>
      </c>
      <c r="B111" s="88">
        <v>8856.5</v>
      </c>
      <c r="C111" s="88">
        <v>1923.7618299999999</v>
      </c>
      <c r="D111" s="88">
        <v>1923.7618299999999</v>
      </c>
      <c r="E111" s="88">
        <v>2496.5</v>
      </c>
      <c r="F111" s="82" t="s">
        <v>228</v>
      </c>
      <c r="G111" s="82" t="s">
        <v>120</v>
      </c>
    </row>
    <row r="112" spans="1:7" ht="31.5" hidden="1">
      <c r="A112" s="81" t="s">
        <v>9</v>
      </c>
      <c r="B112" s="88"/>
      <c r="C112" s="88"/>
      <c r="D112" s="88"/>
      <c r="E112" s="88"/>
      <c r="F112" s="82"/>
      <c r="G112" s="82"/>
    </row>
    <row r="113" spans="1:7" ht="78.75">
      <c r="A113" s="81" t="s">
        <v>5</v>
      </c>
      <c r="B113" s="88">
        <v>3854</v>
      </c>
      <c r="C113" s="88">
        <v>1025.1686400000001</v>
      </c>
      <c r="D113" s="88">
        <v>1025.1686400000001</v>
      </c>
      <c r="E113" s="88">
        <v>1198.0999999999999</v>
      </c>
      <c r="F113" s="82" t="s">
        <v>229</v>
      </c>
      <c r="G113" s="82" t="s">
        <v>193</v>
      </c>
    </row>
    <row r="114" spans="1:7" ht="31.5" hidden="1">
      <c r="A114" s="81" t="s">
        <v>6</v>
      </c>
      <c r="B114" s="88"/>
      <c r="C114" s="88"/>
      <c r="D114" s="88"/>
      <c r="E114" s="88"/>
      <c r="F114" s="82"/>
      <c r="G114" s="82"/>
    </row>
    <row r="115" spans="1:7" ht="29.25" customHeight="1">
      <c r="A115" s="155" t="s">
        <v>30</v>
      </c>
      <c r="B115" s="156"/>
      <c r="C115" s="156"/>
      <c r="D115" s="156"/>
      <c r="E115" s="156"/>
      <c r="F115" s="156"/>
      <c r="G115" s="157"/>
    </row>
    <row r="116" spans="1:7" ht="63">
      <c r="A116" s="81" t="s">
        <v>7</v>
      </c>
      <c r="B116" s="88">
        <v>404</v>
      </c>
      <c r="C116" s="88">
        <v>69.547569999999993</v>
      </c>
      <c r="D116" s="88">
        <v>69.547569999999993</v>
      </c>
      <c r="E116" s="88">
        <v>69</v>
      </c>
      <c r="F116" s="82" t="s">
        <v>230</v>
      </c>
      <c r="G116" s="82" t="s">
        <v>120</v>
      </c>
    </row>
    <row r="117" spans="1:7" ht="31.5" hidden="1">
      <c r="A117" s="81" t="s">
        <v>9</v>
      </c>
      <c r="B117" s="88"/>
      <c r="C117" s="88"/>
      <c r="D117" s="88"/>
      <c r="E117" s="88"/>
      <c r="F117" s="82"/>
      <c r="G117" s="82"/>
    </row>
    <row r="118" spans="1:7" hidden="1">
      <c r="A118" s="81" t="s">
        <v>5</v>
      </c>
      <c r="B118" s="88"/>
      <c r="C118" s="88"/>
      <c r="D118" s="88"/>
      <c r="E118" s="88"/>
      <c r="F118" s="82"/>
      <c r="G118" s="82"/>
    </row>
    <row r="119" spans="1:7" ht="31.5" hidden="1">
      <c r="A119" s="81" t="s">
        <v>6</v>
      </c>
      <c r="B119" s="88"/>
      <c r="C119" s="88"/>
      <c r="D119" s="88"/>
      <c r="E119" s="88"/>
      <c r="F119" s="82"/>
      <c r="G119" s="82"/>
    </row>
    <row r="120" spans="1:7" ht="31.5" customHeight="1">
      <c r="A120" s="155" t="s">
        <v>101</v>
      </c>
      <c r="B120" s="156"/>
      <c r="C120" s="156"/>
      <c r="D120" s="156"/>
      <c r="E120" s="156"/>
      <c r="F120" s="156"/>
      <c r="G120" s="157"/>
    </row>
    <row r="121" spans="1:7" ht="47.25">
      <c r="A121" s="81" t="s">
        <v>7</v>
      </c>
      <c r="B121" s="88">
        <v>21</v>
      </c>
      <c r="C121" s="88">
        <v>0</v>
      </c>
      <c r="D121" s="88">
        <v>0</v>
      </c>
      <c r="E121" s="88">
        <v>0</v>
      </c>
      <c r="F121" s="82"/>
      <c r="G121" s="82" t="s">
        <v>128</v>
      </c>
    </row>
    <row r="122" spans="1:7" ht="31.5" hidden="1">
      <c r="A122" s="81" t="s">
        <v>9</v>
      </c>
      <c r="B122" s="88"/>
      <c r="C122" s="88"/>
      <c r="D122" s="88"/>
      <c r="E122" s="88"/>
      <c r="F122" s="82"/>
      <c r="G122" s="82"/>
    </row>
    <row r="123" spans="1:7" hidden="1">
      <c r="A123" s="81" t="s">
        <v>5</v>
      </c>
      <c r="B123" s="88"/>
      <c r="C123" s="88"/>
      <c r="D123" s="88"/>
      <c r="E123" s="88"/>
      <c r="F123" s="82"/>
      <c r="G123" s="82"/>
    </row>
    <row r="124" spans="1:7" ht="31.5" hidden="1">
      <c r="A124" s="81" t="s">
        <v>6</v>
      </c>
      <c r="B124" s="88"/>
      <c r="C124" s="88"/>
      <c r="D124" s="88"/>
      <c r="E124" s="88"/>
      <c r="F124" s="82"/>
      <c r="G124" s="82"/>
    </row>
    <row r="125" spans="1:7" ht="33" customHeight="1">
      <c r="A125" s="155" t="s">
        <v>31</v>
      </c>
      <c r="B125" s="156"/>
      <c r="C125" s="156"/>
      <c r="D125" s="156"/>
      <c r="E125" s="156"/>
      <c r="F125" s="156"/>
      <c r="G125" s="157"/>
    </row>
    <row r="126" spans="1:7" ht="19.5" customHeight="1">
      <c r="A126" s="81" t="s">
        <v>7</v>
      </c>
      <c r="B126" s="88">
        <f>B131+B136+B141+B146</f>
        <v>198</v>
      </c>
      <c r="C126" s="88">
        <f t="shared" ref="C126:E126" si="15">C131+C136+C141+C146</f>
        <v>11.00773</v>
      </c>
      <c r="D126" s="88">
        <f t="shared" si="15"/>
        <v>11.00773</v>
      </c>
      <c r="E126" s="88">
        <f t="shared" si="15"/>
        <v>11.00773</v>
      </c>
      <c r="F126" s="82"/>
      <c r="G126" s="82"/>
    </row>
    <row r="127" spans="1:7" ht="31.5" hidden="1">
      <c r="A127" s="81" t="s">
        <v>9</v>
      </c>
      <c r="B127" s="88">
        <f>B132+B137+B142+B147</f>
        <v>0</v>
      </c>
      <c r="C127" s="88">
        <f t="shared" ref="C127:E127" si="16">C132+C137+C142+C147</f>
        <v>0</v>
      </c>
      <c r="D127" s="88">
        <f t="shared" si="16"/>
        <v>0</v>
      </c>
      <c r="E127" s="88">
        <f t="shared" si="16"/>
        <v>0</v>
      </c>
      <c r="F127" s="82"/>
      <c r="G127" s="82"/>
    </row>
    <row r="128" spans="1:7" ht="16.5" customHeight="1">
      <c r="A128" s="81" t="s">
        <v>5</v>
      </c>
      <c r="B128" s="88">
        <f t="shared" ref="B128:E128" si="17">B133+B138+B143+B148</f>
        <v>30</v>
      </c>
      <c r="C128" s="88">
        <f t="shared" si="17"/>
        <v>0</v>
      </c>
      <c r="D128" s="88">
        <f t="shared" si="17"/>
        <v>0</v>
      </c>
      <c r="E128" s="88">
        <f t="shared" si="17"/>
        <v>0</v>
      </c>
      <c r="F128" s="82"/>
      <c r="G128" s="82"/>
    </row>
    <row r="129" spans="1:7" ht="31.5" hidden="1">
      <c r="A129" s="81" t="s">
        <v>6</v>
      </c>
      <c r="B129" s="88">
        <f t="shared" ref="B129:E129" si="18">B134+B139+B144+B149</f>
        <v>0</v>
      </c>
      <c r="C129" s="88">
        <f t="shared" si="18"/>
        <v>0</v>
      </c>
      <c r="D129" s="88">
        <f t="shared" si="18"/>
        <v>0</v>
      </c>
      <c r="E129" s="88">
        <f t="shared" si="18"/>
        <v>0</v>
      </c>
      <c r="F129" s="82"/>
      <c r="G129" s="82"/>
    </row>
    <row r="130" spans="1:7" s="188" customFormat="1" ht="19.5" customHeight="1">
      <c r="A130" s="184" t="s">
        <v>32</v>
      </c>
      <c r="B130" s="185"/>
      <c r="C130" s="185"/>
      <c r="D130" s="185"/>
      <c r="E130" s="185"/>
      <c r="F130" s="186"/>
      <c r="G130" s="187"/>
    </row>
    <row r="131" spans="1:7" ht="31.5">
      <c r="A131" s="81" t="s">
        <v>7</v>
      </c>
      <c r="B131" s="88">
        <v>23</v>
      </c>
      <c r="C131" s="88">
        <v>1.5</v>
      </c>
      <c r="D131" s="88">
        <v>1.5</v>
      </c>
      <c r="E131" s="88">
        <v>1.5</v>
      </c>
      <c r="F131" s="82" t="s">
        <v>161</v>
      </c>
      <c r="G131" s="82" t="s">
        <v>160</v>
      </c>
    </row>
    <row r="132" spans="1:7" ht="31.5" hidden="1">
      <c r="A132" s="81" t="s">
        <v>9</v>
      </c>
      <c r="B132" s="88"/>
      <c r="C132" s="88"/>
      <c r="D132" s="88"/>
      <c r="E132" s="88"/>
      <c r="F132" s="82"/>
      <c r="G132" s="82"/>
    </row>
    <row r="133" spans="1:7" hidden="1">
      <c r="A133" s="81" t="s">
        <v>5</v>
      </c>
      <c r="B133" s="88"/>
      <c r="C133" s="88"/>
      <c r="D133" s="88"/>
      <c r="E133" s="88"/>
      <c r="F133" s="82"/>
      <c r="G133" s="82"/>
    </row>
    <row r="134" spans="1:7" ht="31.5" hidden="1">
      <c r="A134" s="81" t="s">
        <v>6</v>
      </c>
      <c r="B134" s="88"/>
      <c r="C134" s="88"/>
      <c r="D134" s="88"/>
      <c r="E134" s="88"/>
      <c r="F134" s="82"/>
      <c r="G134" s="82"/>
    </row>
    <row r="135" spans="1:7" s="188" customFormat="1" ht="19.5" customHeight="1">
      <c r="A135" s="184" t="s">
        <v>33</v>
      </c>
      <c r="B135" s="185"/>
      <c r="C135" s="185"/>
      <c r="D135" s="185"/>
      <c r="E135" s="185"/>
      <c r="F135" s="186"/>
      <c r="G135" s="187"/>
    </row>
    <row r="136" spans="1:7" ht="78.75">
      <c r="A136" s="81" t="s">
        <v>7</v>
      </c>
      <c r="B136" s="88">
        <v>50</v>
      </c>
      <c r="C136" s="88">
        <v>0</v>
      </c>
      <c r="D136" s="88">
        <v>0</v>
      </c>
      <c r="E136" s="88">
        <v>0</v>
      </c>
      <c r="F136" s="82"/>
      <c r="G136" s="138" t="s">
        <v>162</v>
      </c>
    </row>
    <row r="137" spans="1:7" ht="31.5" hidden="1">
      <c r="A137" s="81" t="s">
        <v>9</v>
      </c>
      <c r="B137" s="88"/>
      <c r="C137" s="88"/>
      <c r="D137" s="88"/>
      <c r="E137" s="88"/>
      <c r="F137" s="82"/>
      <c r="G137" s="82"/>
    </row>
    <row r="138" spans="1:7" hidden="1">
      <c r="A138" s="81" t="s">
        <v>5</v>
      </c>
      <c r="B138" s="88"/>
      <c r="C138" s="88"/>
      <c r="D138" s="88"/>
      <c r="E138" s="88"/>
      <c r="F138" s="82"/>
      <c r="G138" s="82"/>
    </row>
    <row r="139" spans="1:7" ht="31.5" hidden="1">
      <c r="A139" s="81" t="s">
        <v>6</v>
      </c>
      <c r="B139" s="88"/>
      <c r="C139" s="88"/>
      <c r="D139" s="88"/>
      <c r="E139" s="88"/>
      <c r="F139" s="82"/>
      <c r="G139" s="82"/>
    </row>
    <row r="140" spans="1:7" s="188" customFormat="1" ht="19.5" customHeight="1">
      <c r="A140" s="184" t="s">
        <v>34</v>
      </c>
      <c r="B140" s="185"/>
      <c r="C140" s="185"/>
      <c r="D140" s="185"/>
      <c r="E140" s="185"/>
      <c r="F140" s="186"/>
      <c r="G140" s="187"/>
    </row>
    <row r="141" spans="1:7" ht="31.5">
      <c r="A141" s="81" t="s">
        <v>7</v>
      </c>
      <c r="B141" s="88">
        <v>120</v>
      </c>
      <c r="C141" s="88">
        <v>9.5077300000000005</v>
      </c>
      <c r="D141" s="88">
        <v>9.5077300000000005</v>
      </c>
      <c r="E141" s="88">
        <v>9.5077300000000005</v>
      </c>
      <c r="F141" s="82" t="s">
        <v>231</v>
      </c>
      <c r="G141" s="82" t="s">
        <v>160</v>
      </c>
    </row>
    <row r="142" spans="1:7" ht="31.5" hidden="1">
      <c r="A142" s="81" t="s">
        <v>9</v>
      </c>
      <c r="B142" s="88"/>
      <c r="C142" s="88"/>
      <c r="D142" s="88"/>
      <c r="E142" s="88"/>
      <c r="F142" s="82"/>
      <c r="G142" s="82"/>
    </row>
    <row r="143" spans="1:7" ht="66.75" customHeight="1">
      <c r="A143" s="81" t="s">
        <v>5</v>
      </c>
      <c r="B143" s="88">
        <v>30</v>
      </c>
      <c r="C143" s="88">
        <v>0</v>
      </c>
      <c r="D143" s="88">
        <v>0</v>
      </c>
      <c r="E143" s="88">
        <v>0</v>
      </c>
      <c r="F143" s="82"/>
      <c r="G143" s="82" t="s">
        <v>163</v>
      </c>
    </row>
    <row r="144" spans="1:7" ht="31.5" hidden="1">
      <c r="A144" s="81" t="s">
        <v>6</v>
      </c>
      <c r="B144" s="88"/>
      <c r="C144" s="88"/>
      <c r="D144" s="88"/>
      <c r="E144" s="88"/>
      <c r="F144" s="82"/>
      <c r="G144" s="82"/>
    </row>
    <row r="145" spans="1:7" s="188" customFormat="1" ht="23.25" customHeight="1">
      <c r="A145" s="184" t="s">
        <v>35</v>
      </c>
      <c r="B145" s="185"/>
      <c r="C145" s="185"/>
      <c r="D145" s="185"/>
      <c r="E145" s="185"/>
      <c r="F145" s="186"/>
      <c r="G145" s="187"/>
    </row>
    <row r="146" spans="1:7" ht="47.25">
      <c r="A146" s="81" t="s">
        <v>7</v>
      </c>
      <c r="B146" s="88">
        <v>5</v>
      </c>
      <c r="C146" s="88">
        <v>0</v>
      </c>
      <c r="D146" s="88">
        <v>0</v>
      </c>
      <c r="E146" s="88">
        <v>0</v>
      </c>
      <c r="F146" s="82"/>
      <c r="G146" s="82" t="s">
        <v>164</v>
      </c>
    </row>
    <row r="147" spans="1:7" ht="31.5" hidden="1">
      <c r="A147" s="81" t="s">
        <v>9</v>
      </c>
      <c r="B147" s="88"/>
      <c r="C147" s="88"/>
      <c r="D147" s="88"/>
      <c r="E147" s="88"/>
      <c r="F147" s="82"/>
      <c r="G147" s="82"/>
    </row>
    <row r="148" spans="1:7" hidden="1">
      <c r="A148" s="81" t="s">
        <v>5</v>
      </c>
      <c r="B148" s="88"/>
      <c r="C148" s="88"/>
      <c r="D148" s="88"/>
      <c r="E148" s="88"/>
      <c r="F148" s="82"/>
      <c r="G148" s="82"/>
    </row>
    <row r="149" spans="1:7" ht="31.5" hidden="1">
      <c r="A149" s="81" t="s">
        <v>6</v>
      </c>
      <c r="B149" s="88"/>
      <c r="C149" s="88"/>
      <c r="D149" s="88"/>
      <c r="E149" s="88"/>
      <c r="F149" s="82"/>
      <c r="G149" s="82"/>
    </row>
    <row r="150" spans="1:7" ht="25.5" customHeight="1">
      <c r="A150" s="155" t="s">
        <v>36</v>
      </c>
      <c r="B150" s="156"/>
      <c r="C150" s="156"/>
      <c r="D150" s="156"/>
      <c r="E150" s="156"/>
      <c r="F150" s="156"/>
      <c r="G150" s="157"/>
    </row>
    <row r="151" spans="1:7" ht="70.5" customHeight="1">
      <c r="A151" s="81" t="s">
        <v>7</v>
      </c>
      <c r="B151" s="88">
        <v>1858</v>
      </c>
      <c r="C151" s="88">
        <v>329.30189999999999</v>
      </c>
      <c r="D151" s="88">
        <v>329.30189999999999</v>
      </c>
      <c r="E151" s="88">
        <v>379.4</v>
      </c>
      <c r="F151" s="82" t="s">
        <v>232</v>
      </c>
      <c r="G151" s="82" t="s">
        <v>157</v>
      </c>
    </row>
    <row r="152" spans="1:7" ht="31.5" hidden="1">
      <c r="A152" s="81" t="s">
        <v>9</v>
      </c>
      <c r="B152" s="88"/>
      <c r="C152" s="88"/>
      <c r="D152" s="88"/>
      <c r="E152" s="88"/>
      <c r="F152" s="82"/>
      <c r="G152" s="82"/>
    </row>
    <row r="153" spans="1:7" hidden="1">
      <c r="A153" s="81" t="s">
        <v>5</v>
      </c>
      <c r="B153" s="88"/>
      <c r="C153" s="88"/>
      <c r="D153" s="88"/>
      <c r="E153" s="88"/>
      <c r="F153" s="82"/>
      <c r="G153" s="82"/>
    </row>
    <row r="154" spans="1:7" ht="31.5" hidden="1">
      <c r="A154" s="81" t="s">
        <v>6</v>
      </c>
      <c r="B154" s="88"/>
      <c r="C154" s="88"/>
      <c r="D154" s="88"/>
      <c r="E154" s="88"/>
      <c r="F154" s="82"/>
      <c r="G154" s="82"/>
    </row>
    <row r="155" spans="1:7" ht="24" customHeight="1">
      <c r="A155" s="155" t="s">
        <v>37</v>
      </c>
      <c r="B155" s="156"/>
      <c r="C155" s="156"/>
      <c r="D155" s="156"/>
      <c r="E155" s="156"/>
      <c r="F155" s="156"/>
      <c r="G155" s="157"/>
    </row>
    <row r="156" spans="1:7">
      <c r="A156" s="81" t="s">
        <v>7</v>
      </c>
      <c r="B156" s="88">
        <f>B161+B166</f>
        <v>14997.514999999999</v>
      </c>
      <c r="C156" s="88">
        <f t="shared" ref="C156:E156" si="19">C161+C166</f>
        <v>111.86232</v>
      </c>
      <c r="D156" s="88">
        <f t="shared" si="19"/>
        <v>111.86232</v>
      </c>
      <c r="E156" s="88">
        <f t="shared" si="19"/>
        <v>15.5</v>
      </c>
      <c r="F156" s="82"/>
      <c r="G156" s="82"/>
    </row>
    <row r="157" spans="1:7" ht="31.5" hidden="1">
      <c r="A157" s="81" t="s">
        <v>9</v>
      </c>
      <c r="B157" s="88">
        <f t="shared" ref="B157:E159" si="20">B162+B167</f>
        <v>0</v>
      </c>
      <c r="C157" s="88">
        <f t="shared" si="20"/>
        <v>0</v>
      </c>
      <c r="D157" s="88">
        <f t="shared" si="20"/>
        <v>0</v>
      </c>
      <c r="E157" s="88">
        <f t="shared" si="20"/>
        <v>0</v>
      </c>
      <c r="F157" s="82"/>
      <c r="G157" s="82"/>
    </row>
    <row r="158" spans="1:7" hidden="1">
      <c r="A158" s="81" t="s">
        <v>5</v>
      </c>
      <c r="B158" s="88">
        <f t="shared" si="20"/>
        <v>0</v>
      </c>
      <c r="C158" s="88">
        <f t="shared" si="20"/>
        <v>0</v>
      </c>
      <c r="D158" s="88">
        <f t="shared" si="20"/>
        <v>0</v>
      </c>
      <c r="E158" s="88">
        <f t="shared" si="20"/>
        <v>0</v>
      </c>
      <c r="F158" s="82"/>
      <c r="G158" s="82"/>
    </row>
    <row r="159" spans="1:7" ht="31.5" hidden="1">
      <c r="A159" s="81" t="s">
        <v>6</v>
      </c>
      <c r="B159" s="88">
        <f t="shared" si="20"/>
        <v>0</v>
      </c>
      <c r="C159" s="88">
        <f t="shared" si="20"/>
        <v>0</v>
      </c>
      <c r="D159" s="88">
        <f t="shared" si="20"/>
        <v>0</v>
      </c>
      <c r="E159" s="88">
        <f t="shared" si="20"/>
        <v>0</v>
      </c>
      <c r="F159" s="82"/>
      <c r="G159" s="82"/>
    </row>
    <row r="160" spans="1:7" s="188" customFormat="1" ht="18.75" customHeight="1">
      <c r="A160" s="184" t="s">
        <v>38</v>
      </c>
      <c r="B160" s="185"/>
      <c r="C160" s="185"/>
      <c r="D160" s="185"/>
      <c r="E160" s="185"/>
      <c r="F160" s="186"/>
      <c r="G160" s="187"/>
    </row>
    <row r="161" spans="1:7" ht="47.25">
      <c r="A161" s="81" t="s">
        <v>7</v>
      </c>
      <c r="B161" s="88">
        <v>14273.3</v>
      </c>
      <c r="C161" s="88">
        <v>96.317999999999998</v>
      </c>
      <c r="D161" s="88">
        <v>96.317999999999998</v>
      </c>
      <c r="E161" s="88">
        <v>0</v>
      </c>
      <c r="F161" s="82" t="s">
        <v>233</v>
      </c>
      <c r="G161" s="82" t="s">
        <v>169</v>
      </c>
    </row>
    <row r="162" spans="1:7" ht="31.5" hidden="1">
      <c r="A162" s="81" t="s">
        <v>9</v>
      </c>
      <c r="B162" s="88"/>
      <c r="C162" s="88"/>
      <c r="D162" s="88"/>
      <c r="E162" s="88"/>
      <c r="F162" s="82"/>
      <c r="G162" s="82"/>
    </row>
    <row r="163" spans="1:7" hidden="1">
      <c r="A163" s="81" t="s">
        <v>5</v>
      </c>
      <c r="B163" s="88"/>
      <c r="C163" s="88"/>
      <c r="D163" s="88"/>
      <c r="E163" s="88"/>
      <c r="F163" s="82"/>
      <c r="G163" s="82"/>
    </row>
    <row r="164" spans="1:7" ht="31.5" hidden="1">
      <c r="A164" s="81" t="s">
        <v>6</v>
      </c>
      <c r="B164" s="88"/>
      <c r="C164" s="88"/>
      <c r="D164" s="88"/>
      <c r="E164" s="88"/>
      <c r="F164" s="82"/>
      <c r="G164" s="82"/>
    </row>
    <row r="165" spans="1:7" s="188" customFormat="1" ht="22.5" customHeight="1">
      <c r="A165" s="184" t="s">
        <v>39</v>
      </c>
      <c r="B165" s="185"/>
      <c r="C165" s="185"/>
      <c r="D165" s="185"/>
      <c r="E165" s="185"/>
      <c r="F165" s="186"/>
      <c r="G165" s="187"/>
    </row>
    <row r="166" spans="1:7" ht="31.5">
      <c r="A166" s="81" t="s">
        <v>7</v>
      </c>
      <c r="B166" s="88">
        <v>724.21500000000003</v>
      </c>
      <c r="C166" s="88">
        <v>15.544320000000001</v>
      </c>
      <c r="D166" s="88">
        <v>15.544320000000001</v>
      </c>
      <c r="E166" s="88">
        <v>15.5</v>
      </c>
      <c r="F166" s="82" t="s">
        <v>234</v>
      </c>
      <c r="G166" s="82" t="s">
        <v>169</v>
      </c>
    </row>
    <row r="167" spans="1:7" ht="31.5" hidden="1">
      <c r="A167" s="81" t="s">
        <v>9</v>
      </c>
      <c r="B167" s="88"/>
      <c r="C167" s="88"/>
      <c r="D167" s="88"/>
      <c r="E167" s="88"/>
      <c r="F167" s="82"/>
      <c r="G167" s="82"/>
    </row>
    <row r="168" spans="1:7" hidden="1">
      <c r="A168" s="81" t="s">
        <v>5</v>
      </c>
      <c r="B168" s="88"/>
      <c r="C168" s="88"/>
      <c r="D168" s="88"/>
      <c r="E168" s="88"/>
      <c r="F168" s="82"/>
      <c r="G168" s="82"/>
    </row>
    <row r="169" spans="1:7" ht="31.5" hidden="1">
      <c r="A169" s="81" t="s">
        <v>6</v>
      </c>
      <c r="B169" s="88"/>
      <c r="C169" s="88"/>
      <c r="D169" s="88"/>
      <c r="E169" s="88"/>
      <c r="F169" s="82"/>
      <c r="G169" s="82"/>
    </row>
    <row r="170" spans="1:7" ht="24.75" customHeight="1">
      <c r="A170" s="155" t="s">
        <v>40</v>
      </c>
      <c r="B170" s="156"/>
      <c r="C170" s="156"/>
      <c r="D170" s="156"/>
      <c r="E170" s="156"/>
      <c r="F170" s="156"/>
      <c r="G170" s="157"/>
    </row>
    <row r="171" spans="1:7" ht="47.25">
      <c r="A171" s="81" t="s">
        <v>7</v>
      </c>
      <c r="B171" s="88">
        <v>370</v>
      </c>
      <c r="C171" s="88">
        <v>60.834000000000003</v>
      </c>
      <c r="D171" s="88">
        <v>60.834000000000003</v>
      </c>
      <c r="E171" s="88">
        <v>60.8</v>
      </c>
      <c r="F171" s="82" t="s">
        <v>235</v>
      </c>
      <c r="G171" s="82" t="s">
        <v>160</v>
      </c>
    </row>
    <row r="172" spans="1:7" ht="31.5" hidden="1">
      <c r="A172" s="81" t="s">
        <v>9</v>
      </c>
      <c r="B172" s="88"/>
      <c r="C172" s="88"/>
      <c r="D172" s="88"/>
      <c r="E172" s="88"/>
      <c r="F172" s="82"/>
      <c r="G172" s="82"/>
    </row>
    <row r="173" spans="1:7" hidden="1">
      <c r="A173" s="81" t="s">
        <v>5</v>
      </c>
      <c r="B173" s="88"/>
      <c r="C173" s="88"/>
      <c r="D173" s="88"/>
      <c r="E173" s="88"/>
      <c r="F173" s="82"/>
      <c r="G173" s="82"/>
    </row>
    <row r="174" spans="1:7" ht="31.5" hidden="1">
      <c r="A174" s="81" t="s">
        <v>6</v>
      </c>
      <c r="B174" s="88"/>
      <c r="C174" s="88"/>
      <c r="D174" s="88"/>
      <c r="E174" s="88"/>
      <c r="F174" s="82"/>
      <c r="G174" s="82"/>
    </row>
    <row r="175" spans="1:7" ht="24" customHeight="1">
      <c r="A175" s="155" t="s">
        <v>41</v>
      </c>
      <c r="B175" s="156"/>
      <c r="C175" s="156"/>
      <c r="D175" s="156"/>
      <c r="E175" s="156"/>
      <c r="F175" s="156"/>
      <c r="G175" s="157"/>
    </row>
    <row r="176" spans="1:7">
      <c r="A176" s="81" t="s">
        <v>7</v>
      </c>
      <c r="B176" s="88">
        <f>B181+B186+B191+B196</f>
        <v>13003.614300000001</v>
      </c>
      <c r="C176" s="88">
        <f t="shared" ref="C176:E176" si="21">C181+C186+C191+C196</f>
        <v>0</v>
      </c>
      <c r="D176" s="88">
        <f t="shared" si="21"/>
        <v>0</v>
      </c>
      <c r="E176" s="88">
        <f t="shared" si="21"/>
        <v>0</v>
      </c>
      <c r="F176" s="82"/>
      <c r="G176" s="82"/>
    </row>
    <row r="177" spans="1:7" ht="31.5" hidden="1">
      <c r="A177" s="81" t="s">
        <v>9</v>
      </c>
      <c r="B177" s="88">
        <f>B182+B187+B192+B197</f>
        <v>0</v>
      </c>
      <c r="C177" s="88">
        <f t="shared" ref="C177:E177" si="22">C182+C187+C192+C197</f>
        <v>0</v>
      </c>
      <c r="D177" s="88">
        <f t="shared" si="22"/>
        <v>0</v>
      </c>
      <c r="E177" s="88">
        <f t="shared" si="22"/>
        <v>0</v>
      </c>
      <c r="F177" s="82"/>
      <c r="G177" s="82"/>
    </row>
    <row r="178" spans="1:7">
      <c r="A178" s="81" t="s">
        <v>5</v>
      </c>
      <c r="B178" s="88">
        <f t="shared" ref="B178:E178" si="23">B183+B188+B193+B198</f>
        <v>12491.614300000001</v>
      </c>
      <c r="C178" s="88">
        <f t="shared" si="23"/>
        <v>0</v>
      </c>
      <c r="D178" s="88">
        <f t="shared" si="23"/>
        <v>0</v>
      </c>
      <c r="E178" s="88">
        <f t="shared" si="23"/>
        <v>0</v>
      </c>
      <c r="F178" s="82"/>
      <c r="G178" s="82"/>
    </row>
    <row r="179" spans="1:7" ht="31.5" hidden="1">
      <c r="A179" s="81" t="s">
        <v>6</v>
      </c>
      <c r="B179" s="88">
        <f t="shared" ref="B179:E179" si="24">B184+B189+B194+B199</f>
        <v>0</v>
      </c>
      <c r="C179" s="88">
        <f t="shared" si="24"/>
        <v>0</v>
      </c>
      <c r="D179" s="88">
        <f t="shared" si="24"/>
        <v>0</v>
      </c>
      <c r="E179" s="88">
        <f t="shared" si="24"/>
        <v>0</v>
      </c>
      <c r="F179" s="82"/>
      <c r="G179" s="82"/>
    </row>
    <row r="180" spans="1:7" s="2" customFormat="1" hidden="1">
      <c r="A180" s="158" t="s">
        <v>42</v>
      </c>
      <c r="B180" s="159"/>
      <c r="C180" s="159"/>
      <c r="D180" s="159"/>
      <c r="E180" s="159"/>
      <c r="F180" s="160"/>
      <c r="G180" s="84"/>
    </row>
    <row r="181" spans="1:7" hidden="1">
      <c r="A181" s="81" t="s">
        <v>7</v>
      </c>
      <c r="B181" s="88"/>
      <c r="C181" s="88"/>
      <c r="D181" s="88"/>
      <c r="E181" s="88"/>
      <c r="F181" s="82"/>
      <c r="G181" s="82"/>
    </row>
    <row r="182" spans="1:7" ht="31.5" hidden="1">
      <c r="A182" s="81" t="s">
        <v>9</v>
      </c>
      <c r="B182" s="88"/>
      <c r="C182" s="88"/>
      <c r="D182" s="88"/>
      <c r="E182" s="88"/>
      <c r="F182" s="82"/>
      <c r="G182" s="82"/>
    </row>
    <row r="183" spans="1:7" hidden="1">
      <c r="A183" s="81" t="s">
        <v>5</v>
      </c>
      <c r="B183" s="88"/>
      <c r="C183" s="88"/>
      <c r="D183" s="88"/>
      <c r="E183" s="88"/>
      <c r="F183" s="82"/>
      <c r="G183" s="82"/>
    </row>
    <row r="184" spans="1:7" ht="31.5" hidden="1">
      <c r="A184" s="81" t="s">
        <v>6</v>
      </c>
      <c r="B184" s="88"/>
      <c r="C184" s="88"/>
      <c r="D184" s="88"/>
      <c r="E184" s="88"/>
      <c r="F184" s="82"/>
      <c r="G184" s="82"/>
    </row>
    <row r="185" spans="1:7" s="2" customFormat="1" ht="18.75" hidden="1" customHeight="1">
      <c r="A185" s="158" t="s">
        <v>43</v>
      </c>
      <c r="B185" s="159"/>
      <c r="C185" s="159"/>
      <c r="D185" s="159"/>
      <c r="E185" s="159"/>
      <c r="F185" s="160"/>
      <c r="G185" s="84"/>
    </row>
    <row r="186" spans="1:7" hidden="1">
      <c r="A186" s="81" t="s">
        <v>7</v>
      </c>
      <c r="B186" s="88"/>
      <c r="C186" s="88"/>
      <c r="D186" s="88"/>
      <c r="E186" s="88"/>
      <c r="F186" s="82"/>
      <c r="G186" s="82"/>
    </row>
    <row r="187" spans="1:7" ht="31.5" hidden="1">
      <c r="A187" s="81" t="s">
        <v>9</v>
      </c>
      <c r="B187" s="88"/>
      <c r="C187" s="88"/>
      <c r="D187" s="88"/>
      <c r="E187" s="88"/>
      <c r="F187" s="82"/>
      <c r="G187" s="82"/>
    </row>
    <row r="188" spans="1:7" hidden="1">
      <c r="A188" s="81" t="s">
        <v>5</v>
      </c>
      <c r="B188" s="88"/>
      <c r="C188" s="88"/>
      <c r="D188" s="88"/>
      <c r="E188" s="88"/>
      <c r="F188" s="82"/>
      <c r="G188" s="82"/>
    </row>
    <row r="189" spans="1:7" ht="31.5" hidden="1">
      <c r="A189" s="81" t="s">
        <v>6</v>
      </c>
      <c r="B189" s="88"/>
      <c r="C189" s="88"/>
      <c r="D189" s="88"/>
      <c r="E189" s="88"/>
      <c r="F189" s="82"/>
      <c r="G189" s="82"/>
    </row>
    <row r="190" spans="1:7" s="2" customFormat="1">
      <c r="A190" s="158" t="s">
        <v>44</v>
      </c>
      <c r="B190" s="159"/>
      <c r="C190" s="159"/>
      <c r="D190" s="159"/>
      <c r="E190" s="159"/>
      <c r="F190" s="160"/>
      <c r="G190" s="84"/>
    </row>
    <row r="191" spans="1:7" ht="31.5">
      <c r="A191" s="81" t="s">
        <v>7</v>
      </c>
      <c r="B191" s="88">
        <v>1892.0474999999999</v>
      </c>
      <c r="C191" s="88">
        <v>0</v>
      </c>
      <c r="D191" s="88">
        <v>0</v>
      </c>
      <c r="E191" s="88">
        <v>0</v>
      </c>
      <c r="F191" s="82"/>
      <c r="G191" s="82" t="s">
        <v>169</v>
      </c>
    </row>
    <row r="192" spans="1:7" ht="31.5" hidden="1">
      <c r="A192" s="81" t="s">
        <v>9</v>
      </c>
      <c r="B192" s="88"/>
      <c r="C192" s="88"/>
      <c r="D192" s="88"/>
      <c r="E192" s="88"/>
      <c r="F192" s="82"/>
      <c r="G192" s="82"/>
    </row>
    <row r="193" spans="1:7" ht="36.75" customHeight="1">
      <c r="A193" s="81" t="s">
        <v>5</v>
      </c>
      <c r="B193" s="88">
        <f>1380.0475</f>
        <v>1380.0474999999999</v>
      </c>
      <c r="C193" s="88">
        <v>0</v>
      </c>
      <c r="D193" s="88">
        <v>0</v>
      </c>
      <c r="E193" s="88">
        <v>0</v>
      </c>
      <c r="F193" s="82"/>
      <c r="G193" s="82" t="s">
        <v>169</v>
      </c>
    </row>
    <row r="194" spans="1:7" ht="31.5" hidden="1">
      <c r="A194" s="81" t="s">
        <v>6</v>
      </c>
      <c r="B194" s="88"/>
      <c r="C194" s="88"/>
      <c r="D194" s="88"/>
      <c r="E194" s="88"/>
      <c r="F194" s="82"/>
      <c r="G194" s="82"/>
    </row>
    <row r="195" spans="1:7" s="2" customFormat="1">
      <c r="A195" s="158" t="s">
        <v>45</v>
      </c>
      <c r="B195" s="159"/>
      <c r="C195" s="159"/>
      <c r="D195" s="159"/>
      <c r="E195" s="159"/>
      <c r="F195" s="160"/>
      <c r="G195" s="84"/>
    </row>
    <row r="196" spans="1:7" ht="31.5">
      <c r="A196" s="81" t="s">
        <v>7</v>
      </c>
      <c r="B196" s="88">
        <v>11111.566800000001</v>
      </c>
      <c r="C196" s="88">
        <v>0</v>
      </c>
      <c r="D196" s="88">
        <v>0</v>
      </c>
      <c r="E196" s="88">
        <v>0</v>
      </c>
      <c r="F196" s="82"/>
      <c r="G196" s="82" t="s">
        <v>169</v>
      </c>
    </row>
    <row r="197" spans="1:7" ht="31.5" hidden="1">
      <c r="A197" s="81" t="s">
        <v>9</v>
      </c>
      <c r="B197" s="88"/>
      <c r="C197" s="88"/>
      <c r="D197" s="88"/>
      <c r="E197" s="88"/>
      <c r="F197" s="82"/>
      <c r="G197" s="82"/>
    </row>
    <row r="198" spans="1:7" ht="34.5" customHeight="1">
      <c r="A198" s="81" t="s">
        <v>5</v>
      </c>
      <c r="B198" s="88">
        <v>11111.566800000001</v>
      </c>
      <c r="C198" s="88">
        <v>0</v>
      </c>
      <c r="D198" s="88">
        <v>0</v>
      </c>
      <c r="E198" s="88">
        <v>0</v>
      </c>
      <c r="F198" s="82"/>
      <c r="G198" s="82" t="s">
        <v>169</v>
      </c>
    </row>
    <row r="199" spans="1:7" ht="31.5" hidden="1">
      <c r="A199" s="81" t="s">
        <v>6</v>
      </c>
      <c r="B199" s="88"/>
      <c r="C199" s="88"/>
      <c r="D199" s="88"/>
      <c r="E199" s="88"/>
      <c r="F199" s="82"/>
      <c r="G199" s="82"/>
    </row>
    <row r="200" spans="1:7" ht="27.75" customHeight="1">
      <c r="A200" s="155" t="s">
        <v>46</v>
      </c>
      <c r="B200" s="156"/>
      <c r="C200" s="156"/>
      <c r="D200" s="156"/>
      <c r="E200" s="156"/>
      <c r="F200" s="156"/>
      <c r="G200" s="157"/>
    </row>
    <row r="201" spans="1:7" ht="31.5">
      <c r="A201" s="81" t="s">
        <v>7</v>
      </c>
      <c r="B201" s="88">
        <v>11</v>
      </c>
      <c r="C201" s="88">
        <v>0</v>
      </c>
      <c r="D201" s="88">
        <v>0</v>
      </c>
      <c r="E201" s="88">
        <v>0</v>
      </c>
      <c r="F201" s="82"/>
      <c r="G201" s="82" t="s">
        <v>169</v>
      </c>
    </row>
    <row r="202" spans="1:7" ht="31.5" hidden="1">
      <c r="A202" s="81" t="s">
        <v>9</v>
      </c>
      <c r="B202" s="88"/>
      <c r="C202" s="88"/>
      <c r="D202" s="88"/>
      <c r="E202" s="88"/>
      <c r="F202" s="82"/>
      <c r="G202" s="82"/>
    </row>
    <row r="203" spans="1:7" ht="31.5">
      <c r="A203" s="81" t="s">
        <v>5</v>
      </c>
      <c r="B203" s="88">
        <v>11</v>
      </c>
      <c r="C203" s="88">
        <v>0</v>
      </c>
      <c r="D203" s="88">
        <v>0</v>
      </c>
      <c r="E203" s="88">
        <v>0</v>
      </c>
      <c r="F203" s="82"/>
      <c r="G203" s="82" t="s">
        <v>169</v>
      </c>
    </row>
    <row r="204" spans="1:7" ht="31.5" hidden="1">
      <c r="A204" s="81" t="s">
        <v>6</v>
      </c>
      <c r="B204" s="88"/>
      <c r="C204" s="88"/>
      <c r="D204" s="88"/>
      <c r="E204" s="88"/>
      <c r="F204" s="82"/>
      <c r="G204" s="82"/>
    </row>
    <row r="205" spans="1:7" ht="32.25" customHeight="1">
      <c r="A205" s="155" t="s">
        <v>47</v>
      </c>
      <c r="B205" s="156"/>
      <c r="C205" s="156"/>
      <c r="D205" s="156"/>
      <c r="E205" s="156"/>
      <c r="F205" s="156"/>
      <c r="G205" s="157"/>
    </row>
    <row r="206" spans="1:7">
      <c r="A206" s="81" t="s">
        <v>7</v>
      </c>
      <c r="B206" s="88">
        <f>B211+B216+B221</f>
        <v>13567.638999999999</v>
      </c>
      <c r="C206" s="88">
        <f t="shared" ref="C206:E206" si="25">C211+C216+C221</f>
        <v>2136.4249599999998</v>
      </c>
      <c r="D206" s="88">
        <f t="shared" si="25"/>
        <v>2126.4244699999999</v>
      </c>
      <c r="E206" s="88">
        <f t="shared" si="25"/>
        <v>2476.4</v>
      </c>
      <c r="F206" s="82"/>
      <c r="G206" s="82"/>
    </row>
    <row r="207" spans="1:7" ht="31.5" hidden="1">
      <c r="A207" s="81" t="s">
        <v>9</v>
      </c>
      <c r="B207" s="88">
        <f t="shared" ref="B207:E209" si="26">B212+B217+B222</f>
        <v>0</v>
      </c>
      <c r="C207" s="88">
        <f t="shared" si="26"/>
        <v>0</v>
      </c>
      <c r="D207" s="88">
        <f t="shared" si="26"/>
        <v>0</v>
      </c>
      <c r="E207" s="88">
        <f t="shared" si="26"/>
        <v>0</v>
      </c>
      <c r="F207" s="82"/>
      <c r="G207" s="82"/>
    </row>
    <row r="208" spans="1:7">
      <c r="A208" s="81" t="s">
        <v>5</v>
      </c>
      <c r="B208" s="88">
        <f t="shared" si="26"/>
        <v>4725</v>
      </c>
      <c r="C208" s="88">
        <f t="shared" si="26"/>
        <v>339.10012</v>
      </c>
      <c r="D208" s="88">
        <f t="shared" si="26"/>
        <v>339.10012</v>
      </c>
      <c r="E208" s="88">
        <f t="shared" si="26"/>
        <v>339.1</v>
      </c>
      <c r="F208" s="82"/>
      <c r="G208" s="82"/>
    </row>
    <row r="209" spans="1:7" ht="31.5" hidden="1">
      <c r="A209" s="81" t="s">
        <v>6</v>
      </c>
      <c r="B209" s="88">
        <f t="shared" si="26"/>
        <v>0</v>
      </c>
      <c r="C209" s="88">
        <f t="shared" si="26"/>
        <v>0</v>
      </c>
      <c r="D209" s="88">
        <f t="shared" si="26"/>
        <v>0</v>
      </c>
      <c r="E209" s="88">
        <f t="shared" si="26"/>
        <v>0</v>
      </c>
      <c r="F209" s="82"/>
      <c r="G209" s="82"/>
    </row>
    <row r="210" spans="1:7" s="2" customFormat="1" ht="20.25" customHeight="1">
      <c r="A210" s="158" t="s">
        <v>48</v>
      </c>
      <c r="B210" s="159"/>
      <c r="C210" s="159"/>
      <c r="D210" s="159"/>
      <c r="E210" s="159"/>
      <c r="F210" s="160"/>
      <c r="G210" s="84"/>
    </row>
    <row r="211" spans="1:7" ht="31.5">
      <c r="A211" s="81" t="s">
        <v>7</v>
      </c>
      <c r="B211" s="88">
        <v>4685</v>
      </c>
      <c r="C211" s="88">
        <v>339.10012</v>
      </c>
      <c r="D211" s="88">
        <v>339.10012</v>
      </c>
      <c r="E211" s="88">
        <v>339.1</v>
      </c>
      <c r="F211" s="82" t="s">
        <v>175</v>
      </c>
      <c r="G211" s="82" t="s">
        <v>176</v>
      </c>
    </row>
    <row r="212" spans="1:7" ht="31.5" hidden="1">
      <c r="A212" s="81" t="s">
        <v>9</v>
      </c>
      <c r="B212" s="88"/>
      <c r="C212" s="88"/>
      <c r="D212" s="88"/>
      <c r="E212" s="88"/>
      <c r="F212" s="82"/>
      <c r="G212" s="82"/>
    </row>
    <row r="213" spans="1:7" ht="47.25">
      <c r="A213" s="81" t="s">
        <v>5</v>
      </c>
      <c r="B213" s="88">
        <f>720+3965</f>
        <v>4685</v>
      </c>
      <c r="C213" s="88">
        <v>339.10012</v>
      </c>
      <c r="D213" s="88">
        <v>339.10012</v>
      </c>
      <c r="E213" s="88">
        <v>339.1</v>
      </c>
      <c r="F213" s="82" t="s">
        <v>236</v>
      </c>
      <c r="G213" s="82" t="s">
        <v>180</v>
      </c>
    </row>
    <row r="214" spans="1:7" ht="31.5" hidden="1">
      <c r="A214" s="81" t="s">
        <v>6</v>
      </c>
      <c r="B214" s="88"/>
      <c r="C214" s="88"/>
      <c r="D214" s="88"/>
      <c r="E214" s="88"/>
      <c r="F214" s="82"/>
      <c r="G214" s="82"/>
    </row>
    <row r="215" spans="1:7" s="2" customFormat="1" ht="18.75" customHeight="1">
      <c r="A215" s="158" t="s">
        <v>49</v>
      </c>
      <c r="B215" s="159"/>
      <c r="C215" s="159"/>
      <c r="D215" s="159"/>
      <c r="E215" s="159"/>
      <c r="F215" s="160"/>
      <c r="G215" s="84"/>
    </row>
    <row r="216" spans="1:7" ht="78.75">
      <c r="A216" s="81" t="s">
        <v>7</v>
      </c>
      <c r="B216" s="88">
        <v>40</v>
      </c>
      <c r="C216" s="88">
        <v>0</v>
      </c>
      <c r="D216" s="88">
        <v>0</v>
      </c>
      <c r="E216" s="88">
        <v>0</v>
      </c>
      <c r="F216" s="82"/>
      <c r="G216" s="82" t="s">
        <v>177</v>
      </c>
    </row>
    <row r="217" spans="1:7" ht="31.5" hidden="1">
      <c r="A217" s="81" t="s">
        <v>9</v>
      </c>
      <c r="B217" s="88"/>
      <c r="C217" s="88"/>
      <c r="D217" s="88"/>
      <c r="E217" s="88"/>
      <c r="F217" s="82"/>
      <c r="G217" s="82"/>
    </row>
    <row r="218" spans="1:7">
      <c r="A218" s="81" t="s">
        <v>5</v>
      </c>
      <c r="B218" s="88">
        <v>40</v>
      </c>
      <c r="C218" s="88">
        <v>0</v>
      </c>
      <c r="D218" s="88">
        <v>0</v>
      </c>
      <c r="E218" s="88">
        <v>0</v>
      </c>
      <c r="F218" s="82"/>
      <c r="G218" s="82"/>
    </row>
    <row r="219" spans="1:7" ht="31.5" hidden="1">
      <c r="A219" s="81" t="s">
        <v>6</v>
      </c>
      <c r="B219" s="88"/>
      <c r="C219" s="88"/>
      <c r="D219" s="88"/>
      <c r="E219" s="88"/>
      <c r="F219" s="82"/>
      <c r="G219" s="82"/>
    </row>
    <row r="220" spans="1:7" s="2" customFormat="1">
      <c r="A220" s="158" t="s">
        <v>22</v>
      </c>
      <c r="B220" s="159"/>
      <c r="C220" s="159"/>
      <c r="D220" s="159"/>
      <c r="E220" s="159"/>
      <c r="F220" s="160"/>
      <c r="G220" s="84"/>
    </row>
    <row r="221" spans="1:7" ht="31.5">
      <c r="A221" s="81" t="s">
        <v>7</v>
      </c>
      <c r="B221" s="88">
        <v>8842.6389999999992</v>
      </c>
      <c r="C221" s="88">
        <v>1797.32484</v>
      </c>
      <c r="D221" s="88">
        <v>1787.3243500000001</v>
      </c>
      <c r="E221" s="88">
        <v>2137.3000000000002</v>
      </c>
      <c r="F221" s="82" t="s">
        <v>178</v>
      </c>
      <c r="G221" s="82" t="s">
        <v>179</v>
      </c>
    </row>
    <row r="222" spans="1:7" ht="31.5" hidden="1">
      <c r="A222" s="81" t="s">
        <v>9</v>
      </c>
      <c r="B222" s="88"/>
      <c r="C222" s="88"/>
      <c r="D222" s="88"/>
      <c r="E222" s="88"/>
      <c r="F222" s="82"/>
      <c r="G222" s="82"/>
    </row>
    <row r="223" spans="1:7" hidden="1">
      <c r="A223" s="81" t="s">
        <v>5</v>
      </c>
      <c r="B223" s="88"/>
      <c r="C223" s="88"/>
      <c r="D223" s="88"/>
      <c r="E223" s="88"/>
      <c r="F223" s="82"/>
      <c r="G223" s="82"/>
    </row>
    <row r="224" spans="1:7" ht="31.5" hidden="1">
      <c r="A224" s="81" t="s">
        <v>6</v>
      </c>
      <c r="B224" s="88"/>
      <c r="C224" s="88"/>
      <c r="D224" s="88"/>
      <c r="E224" s="88"/>
      <c r="F224" s="82"/>
      <c r="G224" s="82"/>
    </row>
    <row r="225" spans="1:7" ht="26.25" customHeight="1">
      <c r="A225" s="155" t="s">
        <v>50</v>
      </c>
      <c r="B225" s="156"/>
      <c r="C225" s="156"/>
      <c r="D225" s="156"/>
      <c r="E225" s="156"/>
      <c r="F225" s="156"/>
      <c r="G225" s="157"/>
    </row>
    <row r="226" spans="1:7" ht="47.25">
      <c r="A226" s="81" t="s">
        <v>7</v>
      </c>
      <c r="B226" s="88">
        <v>106</v>
      </c>
      <c r="C226" s="88">
        <v>0</v>
      </c>
      <c r="D226" s="88">
        <v>0</v>
      </c>
      <c r="E226" s="88">
        <v>0</v>
      </c>
      <c r="F226" s="82"/>
      <c r="G226" s="82" t="s">
        <v>132</v>
      </c>
    </row>
    <row r="227" spans="1:7" ht="31.5" hidden="1">
      <c r="A227" s="81" t="s">
        <v>9</v>
      </c>
      <c r="B227" s="88"/>
      <c r="C227" s="88"/>
      <c r="D227" s="88"/>
      <c r="E227" s="88"/>
      <c r="F227" s="82"/>
      <c r="G227" s="82"/>
    </row>
    <row r="228" spans="1:7">
      <c r="A228" s="81" t="s">
        <v>5</v>
      </c>
      <c r="B228" s="88">
        <v>56</v>
      </c>
      <c r="C228" s="88">
        <v>0</v>
      </c>
      <c r="D228" s="88">
        <v>0</v>
      </c>
      <c r="E228" s="88">
        <v>0</v>
      </c>
      <c r="F228" s="82"/>
      <c r="G228" s="82"/>
    </row>
    <row r="229" spans="1:7" ht="31.5" hidden="1">
      <c r="A229" s="81" t="s">
        <v>6</v>
      </c>
      <c r="B229" s="88"/>
      <c r="C229" s="88"/>
      <c r="D229" s="88"/>
      <c r="E229" s="88"/>
      <c r="F229" s="82"/>
      <c r="G229" s="82"/>
    </row>
    <row r="230" spans="1:7" ht="26.25" customHeight="1">
      <c r="A230" s="155" t="s">
        <v>51</v>
      </c>
      <c r="B230" s="156"/>
      <c r="C230" s="156"/>
      <c r="D230" s="156"/>
      <c r="E230" s="156"/>
      <c r="F230" s="156"/>
      <c r="G230" s="157"/>
    </row>
    <row r="231" spans="1:7" ht="70.5" customHeight="1">
      <c r="A231" s="81" t="s">
        <v>7</v>
      </c>
      <c r="B231" s="88">
        <v>14301.1</v>
      </c>
      <c r="C231" s="88">
        <v>2798.0510100000001</v>
      </c>
      <c r="D231" s="88">
        <v>2648.5246999999999</v>
      </c>
      <c r="E231" s="88">
        <v>2939.8</v>
      </c>
      <c r="F231" s="82" t="s">
        <v>237</v>
      </c>
      <c r="G231" s="85" t="s">
        <v>180</v>
      </c>
    </row>
    <row r="232" spans="1:7" ht="31.5" hidden="1">
      <c r="A232" s="81" t="s">
        <v>9</v>
      </c>
      <c r="B232" s="88"/>
      <c r="C232" s="88"/>
      <c r="D232" s="88"/>
      <c r="E232" s="88"/>
      <c r="F232" s="82"/>
      <c r="G232" s="82"/>
    </row>
    <row r="233" spans="1:7" hidden="1">
      <c r="A233" s="81" t="s">
        <v>5</v>
      </c>
      <c r="B233" s="88"/>
      <c r="C233" s="88"/>
      <c r="D233" s="88"/>
      <c r="E233" s="88"/>
      <c r="F233" s="82"/>
      <c r="G233" s="82"/>
    </row>
    <row r="234" spans="1:7" ht="31.5" hidden="1">
      <c r="A234" s="81" t="s">
        <v>6</v>
      </c>
      <c r="B234" s="88"/>
      <c r="C234" s="88"/>
      <c r="D234" s="88"/>
      <c r="E234" s="88"/>
      <c r="F234" s="82"/>
      <c r="G234" s="82"/>
    </row>
    <row r="235" spans="1:7" ht="25.5" customHeight="1">
      <c r="A235" s="155" t="s">
        <v>52</v>
      </c>
      <c r="B235" s="156"/>
      <c r="C235" s="156"/>
      <c r="D235" s="156"/>
      <c r="E235" s="156"/>
      <c r="F235" s="156"/>
      <c r="G235" s="157"/>
    </row>
    <row r="236" spans="1:7" ht="69" customHeight="1">
      <c r="A236" s="81" t="s">
        <v>7</v>
      </c>
      <c r="B236" s="88">
        <v>23.5</v>
      </c>
      <c r="C236" s="88">
        <v>0</v>
      </c>
      <c r="D236" s="88">
        <v>0</v>
      </c>
      <c r="E236" s="88">
        <v>0</v>
      </c>
      <c r="G236" s="82" t="s">
        <v>126</v>
      </c>
    </row>
    <row r="237" spans="1:7" ht="5.25" hidden="1" customHeight="1">
      <c r="A237" s="81" t="s">
        <v>9</v>
      </c>
      <c r="B237" s="88"/>
      <c r="C237" s="88"/>
      <c r="D237" s="88"/>
      <c r="E237" s="88"/>
      <c r="F237" s="82"/>
      <c r="G237" s="82"/>
    </row>
    <row r="238" spans="1:7" ht="23.25" customHeight="1">
      <c r="A238" s="81" t="s">
        <v>5</v>
      </c>
      <c r="B238" s="88">
        <v>23.5</v>
      </c>
      <c r="C238" s="88">
        <v>0</v>
      </c>
      <c r="D238" s="88">
        <v>0</v>
      </c>
      <c r="E238" s="88">
        <v>0</v>
      </c>
      <c r="F238" s="82"/>
      <c r="G238" s="82"/>
    </row>
    <row r="239" spans="1:7" ht="31.5" hidden="1">
      <c r="A239" s="81" t="s">
        <v>6</v>
      </c>
      <c r="B239" s="88"/>
      <c r="C239" s="88"/>
      <c r="D239" s="88"/>
      <c r="E239" s="88"/>
      <c r="F239" s="82"/>
      <c r="G239" s="82"/>
    </row>
    <row r="240" spans="1:7" ht="31.5" customHeight="1">
      <c r="A240" s="155" t="s">
        <v>53</v>
      </c>
      <c r="B240" s="156"/>
      <c r="C240" s="156"/>
      <c r="D240" s="156"/>
      <c r="E240" s="156"/>
      <c r="F240" s="156"/>
      <c r="G240" s="157"/>
    </row>
    <row r="241" spans="1:11" ht="141.75">
      <c r="A241" s="81" t="s">
        <v>7</v>
      </c>
      <c r="B241" s="88">
        <v>93897.419410000002</v>
      </c>
      <c r="C241" s="88">
        <v>28157.108319999999</v>
      </c>
      <c r="D241" s="88">
        <v>28134.890920000002</v>
      </c>
      <c r="E241" s="88">
        <v>28208.2</v>
      </c>
      <c r="F241" s="82" t="s">
        <v>238</v>
      </c>
      <c r="G241" s="82"/>
    </row>
    <row r="242" spans="1:11" ht="31.5" hidden="1">
      <c r="A242" s="81" t="s">
        <v>9</v>
      </c>
      <c r="B242" s="88"/>
      <c r="C242" s="88"/>
      <c r="D242" s="88"/>
      <c r="E242" s="88"/>
      <c r="F242" s="82"/>
      <c r="G242" s="82"/>
    </row>
    <row r="243" spans="1:11" ht="141.75">
      <c r="A243" s="81" t="s">
        <v>5</v>
      </c>
      <c r="B243" s="88">
        <v>76128</v>
      </c>
      <c r="C243" s="88">
        <v>24069.200000000001</v>
      </c>
      <c r="D243" s="88">
        <v>24047.114000000001</v>
      </c>
      <c r="E243" s="88">
        <v>24069.4</v>
      </c>
      <c r="F243" s="82" t="s">
        <v>239</v>
      </c>
      <c r="G243" s="82"/>
    </row>
    <row r="244" spans="1:11" ht="31.5" hidden="1">
      <c r="A244" s="81" t="s">
        <v>6</v>
      </c>
      <c r="B244" s="88"/>
      <c r="C244" s="88"/>
      <c r="D244" s="88"/>
      <c r="E244" s="88"/>
      <c r="F244" s="82"/>
      <c r="G244" s="82"/>
    </row>
    <row r="246" spans="1:11">
      <c r="A246" s="164" t="s">
        <v>119</v>
      </c>
      <c r="B246" s="164"/>
      <c r="C246" s="164"/>
      <c r="D246" s="164"/>
    </row>
    <row r="249" spans="1:11" ht="54.75" customHeight="1"/>
    <row r="250" spans="1:11" ht="20.25">
      <c r="A250" s="161" t="s">
        <v>113</v>
      </c>
      <c r="B250" s="161"/>
      <c r="C250" s="132"/>
      <c r="D250" s="132"/>
      <c r="E250" s="132"/>
      <c r="F250" s="132"/>
      <c r="G250" s="131"/>
      <c r="H250" s="131"/>
      <c r="I250" s="131"/>
      <c r="J250" s="131"/>
      <c r="K250" s="74"/>
    </row>
    <row r="251" spans="1:11" ht="20.25">
      <c r="A251" s="145" t="s">
        <v>114</v>
      </c>
      <c r="B251" s="145"/>
      <c r="C251" s="133"/>
      <c r="D251" s="132"/>
      <c r="E251" s="132"/>
      <c r="F251" s="132"/>
      <c r="G251" s="134"/>
      <c r="H251" s="134"/>
      <c r="I251" s="134"/>
      <c r="J251" s="134"/>
      <c r="K251" s="74"/>
    </row>
    <row r="252" spans="1:11" ht="20.25">
      <c r="A252" s="76" t="s">
        <v>115</v>
      </c>
      <c r="B252" s="76"/>
      <c r="C252" s="135"/>
      <c r="D252" s="135"/>
      <c r="E252" s="77"/>
      <c r="F252" s="77" t="s">
        <v>116</v>
      </c>
      <c r="G252" s="136"/>
      <c r="H252" s="127"/>
      <c r="I252" s="136"/>
      <c r="J252" s="97"/>
    </row>
    <row r="253" spans="1:11" ht="18.75">
      <c r="A253" s="26"/>
      <c r="B253" s="78"/>
      <c r="C253" s="136"/>
      <c r="D253" s="136"/>
      <c r="E253" s="127"/>
      <c r="F253" s="137"/>
      <c r="G253" s="136"/>
      <c r="H253" s="136"/>
      <c r="I253" s="136"/>
      <c r="J253" s="137"/>
      <c r="K253" s="33"/>
    </row>
    <row r="254" spans="1:11" ht="57.75" customHeight="1">
      <c r="A254" s="5"/>
      <c r="B254" s="5"/>
      <c r="C254" s="127"/>
      <c r="D254" s="127"/>
      <c r="E254" s="127"/>
      <c r="F254" s="97"/>
      <c r="G254" s="127"/>
      <c r="H254" s="127"/>
      <c r="I254" s="127"/>
      <c r="J254" s="97"/>
      <c r="K254" s="33"/>
    </row>
    <row r="255" spans="1:11" ht="16.5">
      <c r="A255" s="79" t="s">
        <v>117</v>
      </c>
      <c r="B255" s="79"/>
      <c r="C255" s="127"/>
      <c r="D255" s="127"/>
      <c r="E255" s="127"/>
      <c r="F255" s="97"/>
      <c r="G255" s="127"/>
      <c r="H255" s="127"/>
      <c r="I255" s="127"/>
      <c r="J255" s="97"/>
      <c r="K255" s="33"/>
    </row>
    <row r="256" spans="1:11" ht="16.5">
      <c r="A256" s="162" t="s">
        <v>118</v>
      </c>
      <c r="B256" s="162"/>
      <c r="C256" s="127"/>
      <c r="D256" s="127"/>
      <c r="E256" s="127"/>
      <c r="F256" s="97"/>
      <c r="G256" s="127"/>
      <c r="H256" s="127"/>
      <c r="I256" s="127"/>
      <c r="J256" s="97"/>
      <c r="K256" s="33"/>
    </row>
  </sheetData>
  <sheetProtection password="CF36" sheet="1" objects="1" scenarios="1"/>
  <mergeCells count="54">
    <mergeCell ref="A250:B250"/>
    <mergeCell ref="A256:B256"/>
    <mergeCell ref="A2:G2"/>
    <mergeCell ref="A1:G1"/>
    <mergeCell ref="A3:G3"/>
    <mergeCell ref="A246:D246"/>
    <mergeCell ref="A75:F75"/>
    <mergeCell ref="A30:G30"/>
    <mergeCell ref="A25:G25"/>
    <mergeCell ref="A10:G10"/>
    <mergeCell ref="A35:F35"/>
    <mergeCell ref="A40:F40"/>
    <mergeCell ref="A45:F45"/>
    <mergeCell ref="A20:F20"/>
    <mergeCell ref="A15:F15"/>
    <mergeCell ref="A50:G50"/>
    <mergeCell ref="A55:G55"/>
    <mergeCell ref="A60:F60"/>
    <mergeCell ref="A65:F65"/>
    <mergeCell ref="A70:F70"/>
    <mergeCell ref="A135:F135"/>
    <mergeCell ref="A80:F80"/>
    <mergeCell ref="A85:G85"/>
    <mergeCell ref="A90:G90"/>
    <mergeCell ref="A95:F95"/>
    <mergeCell ref="A100:F100"/>
    <mergeCell ref="A185:F185"/>
    <mergeCell ref="A190:F190"/>
    <mergeCell ref="A105:F105"/>
    <mergeCell ref="A110:F110"/>
    <mergeCell ref="A115:G115"/>
    <mergeCell ref="A120:G120"/>
    <mergeCell ref="A125:G125"/>
    <mergeCell ref="A160:F160"/>
    <mergeCell ref="A165:F165"/>
    <mergeCell ref="A170:G170"/>
    <mergeCell ref="A175:G175"/>
    <mergeCell ref="A180:F180"/>
    <mergeCell ref="G23:G24"/>
    <mergeCell ref="A230:G230"/>
    <mergeCell ref="A235:G235"/>
    <mergeCell ref="A240:G240"/>
    <mergeCell ref="A200:G200"/>
    <mergeCell ref="A205:G205"/>
    <mergeCell ref="A210:F210"/>
    <mergeCell ref="A215:F215"/>
    <mergeCell ref="A220:F220"/>
    <mergeCell ref="A225:G225"/>
    <mergeCell ref="A130:F130"/>
    <mergeCell ref="A195:F195"/>
    <mergeCell ref="A140:F140"/>
    <mergeCell ref="A145:F145"/>
    <mergeCell ref="A150:G150"/>
    <mergeCell ref="A155:G15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180" verticalDpi="180" r:id="rId1"/>
  <rowBreaks count="7" manualBreakCount="7">
    <brk id="34" max="16383" man="1"/>
    <brk id="41" max="16383" man="1"/>
    <brk id="84" max="16383" man="1"/>
    <brk id="106" max="16383" man="1"/>
    <brk id="139" max="16383" man="1"/>
    <brk id="199" max="6" man="1"/>
    <brk id="2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="80" zoomScaleNormal="80" workbookViewId="0">
      <selection sqref="A1:L1"/>
    </sheetView>
  </sheetViews>
  <sheetFormatPr defaultColWidth="9.140625" defaultRowHeight="16.5"/>
  <cols>
    <col min="1" max="1" width="6" style="5" customWidth="1"/>
    <col min="2" max="2" width="40.28515625" style="5" customWidth="1"/>
    <col min="3" max="5" width="16.85546875" style="127" bestFit="1" customWidth="1"/>
    <col min="6" max="6" width="18.85546875" style="97" bestFit="1" customWidth="1"/>
    <col min="7" max="8" width="16.85546875" style="127" bestFit="1" customWidth="1"/>
    <col min="9" max="9" width="9.5703125" style="127" bestFit="1" customWidth="1"/>
    <col min="10" max="10" width="16.85546875" style="97" bestFit="1" customWidth="1"/>
    <col min="11" max="11" width="13.42578125" style="33" customWidth="1"/>
    <col min="12" max="12" width="123.7109375" style="5" customWidth="1"/>
    <col min="13" max="13" width="7.42578125" style="5" hidden="1" customWidth="1"/>
    <col min="14" max="14" width="10.140625" style="5" hidden="1" customWidth="1"/>
    <col min="15" max="15" width="9.140625" style="5" hidden="1" customWidth="1"/>
    <col min="16" max="16384" width="9.140625" style="5"/>
  </cols>
  <sheetData>
    <row r="1" spans="1:12" ht="33.75" customHeight="1">
      <c r="A1" s="163" t="s">
        <v>197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4.5" customHeight="1">
      <c r="A2" s="163" t="s">
        <v>196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0.25" customHeight="1">
      <c r="A3" s="6"/>
      <c r="B3" s="6"/>
      <c r="C3" s="98"/>
      <c r="D3" s="98"/>
      <c r="E3" s="98"/>
      <c r="F3" s="99"/>
      <c r="G3" s="98"/>
      <c r="H3" s="98"/>
      <c r="I3" s="98"/>
      <c r="J3" s="99"/>
      <c r="K3" s="7"/>
      <c r="L3" s="8" t="s">
        <v>55</v>
      </c>
    </row>
    <row r="4" spans="1:12" s="9" customFormat="1" ht="31.5" customHeight="1">
      <c r="A4" s="172" t="s">
        <v>56</v>
      </c>
      <c r="B4" s="172" t="s">
        <v>57</v>
      </c>
      <c r="C4" s="174" t="s">
        <v>58</v>
      </c>
      <c r="D4" s="175"/>
      <c r="E4" s="175"/>
      <c r="F4" s="176"/>
      <c r="G4" s="174" t="s">
        <v>8</v>
      </c>
      <c r="H4" s="175"/>
      <c r="I4" s="175"/>
      <c r="J4" s="176"/>
      <c r="K4" s="177" t="s">
        <v>59</v>
      </c>
      <c r="L4" s="172" t="s">
        <v>60</v>
      </c>
    </row>
    <row r="5" spans="1:12" s="9" customFormat="1" ht="32.25" customHeight="1">
      <c r="A5" s="173"/>
      <c r="B5" s="173"/>
      <c r="C5" s="100" t="s">
        <v>61</v>
      </c>
      <c r="D5" s="100" t="s">
        <v>62</v>
      </c>
      <c r="E5" s="100" t="s">
        <v>63</v>
      </c>
      <c r="F5" s="100" t="s">
        <v>64</v>
      </c>
      <c r="G5" s="100" t="s">
        <v>61</v>
      </c>
      <c r="H5" s="100" t="s">
        <v>62</v>
      </c>
      <c r="I5" s="100" t="s">
        <v>63</v>
      </c>
      <c r="J5" s="100" t="s">
        <v>64</v>
      </c>
      <c r="K5" s="178"/>
      <c r="L5" s="173"/>
    </row>
    <row r="6" spans="1:12" s="14" customFormat="1" ht="18.75" customHeight="1">
      <c r="A6" s="10">
        <v>1</v>
      </c>
      <c r="B6" s="1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2">
        <v>12</v>
      </c>
    </row>
    <row r="7" spans="1:12" ht="87.75" customHeight="1">
      <c r="A7" s="23" t="s">
        <v>65</v>
      </c>
      <c r="B7" s="15" t="s">
        <v>66</v>
      </c>
      <c r="C7" s="101">
        <f>C8+C9</f>
        <v>8666.7999999999993</v>
      </c>
      <c r="D7" s="101">
        <f>D8+D9</f>
        <v>1708</v>
      </c>
      <c r="E7" s="101">
        <f>E8+E9</f>
        <v>9228</v>
      </c>
      <c r="F7" s="101">
        <f>E7+D7+C7</f>
        <v>19602.8</v>
      </c>
      <c r="G7" s="101">
        <f>G8+G9</f>
        <v>1637.7572399999999</v>
      </c>
      <c r="H7" s="101">
        <f t="shared" ref="H7:I7" si="0">H8+H9</f>
        <v>209.55753000000001</v>
      </c>
      <c r="I7" s="101">
        <f t="shared" si="0"/>
        <v>0</v>
      </c>
      <c r="J7" s="101">
        <f>J8+J9</f>
        <v>1847.31477</v>
      </c>
      <c r="K7" s="16">
        <f t="shared" ref="K7:K9" si="1">J7/F7*100</f>
        <v>9.423729110127125</v>
      </c>
      <c r="L7" s="17"/>
    </row>
    <row r="8" spans="1:12" ht="143.25" customHeight="1">
      <c r="A8" s="197" t="s">
        <v>67</v>
      </c>
      <c r="B8" s="18" t="s">
        <v>10</v>
      </c>
      <c r="C8" s="102">
        <v>7842.8</v>
      </c>
      <c r="D8" s="102">
        <v>795</v>
      </c>
      <c r="E8" s="103"/>
      <c r="F8" s="104">
        <f>E8+D8+C8</f>
        <v>8637.7999999999993</v>
      </c>
      <c r="G8" s="102">
        <v>1637.7572399999999</v>
      </c>
      <c r="H8" s="102">
        <v>209.55753000000001</v>
      </c>
      <c r="I8" s="102"/>
      <c r="J8" s="101">
        <f t="shared" ref="J8:J9" si="2">G8+H8+I8</f>
        <v>1847.31477</v>
      </c>
      <c r="K8" s="16">
        <f t="shared" si="1"/>
        <v>21.386403598138415</v>
      </c>
      <c r="L8" s="19" t="s">
        <v>210</v>
      </c>
    </row>
    <row r="9" spans="1:12" ht="88.5" customHeight="1">
      <c r="A9" s="196" t="s">
        <v>68</v>
      </c>
      <c r="B9" s="20" t="s">
        <v>11</v>
      </c>
      <c r="C9" s="102">
        <v>824</v>
      </c>
      <c r="D9" s="105">
        <v>913</v>
      </c>
      <c r="E9" s="105">
        <v>9228</v>
      </c>
      <c r="F9" s="104">
        <f>E9+D9+C9</f>
        <v>10965</v>
      </c>
      <c r="G9" s="102">
        <v>0</v>
      </c>
      <c r="H9" s="102">
        <v>0</v>
      </c>
      <c r="I9" s="102">
        <v>0</v>
      </c>
      <c r="J9" s="101">
        <f t="shared" si="2"/>
        <v>0</v>
      </c>
      <c r="K9" s="16">
        <f t="shared" si="1"/>
        <v>0</v>
      </c>
      <c r="L9" s="19" t="s">
        <v>211</v>
      </c>
    </row>
    <row r="10" spans="1:12" ht="85.5" customHeight="1">
      <c r="A10" s="35" t="s">
        <v>69</v>
      </c>
      <c r="B10" s="22" t="s">
        <v>12</v>
      </c>
      <c r="C10" s="96">
        <v>100</v>
      </c>
      <c r="D10" s="96"/>
      <c r="E10" s="96"/>
      <c r="F10" s="96">
        <f>E10+D10+C10</f>
        <v>100</v>
      </c>
      <c r="G10" s="96">
        <v>0</v>
      </c>
      <c r="H10" s="96"/>
      <c r="I10" s="96"/>
      <c r="J10" s="96">
        <f>SUM(G10:I10)</f>
        <v>0</v>
      </c>
      <c r="K10" s="23">
        <f>J10*100/F10</f>
        <v>0</v>
      </c>
      <c r="L10" s="17" t="s">
        <v>131</v>
      </c>
    </row>
    <row r="11" spans="1:12" ht="66">
      <c r="A11" s="35" t="s">
        <v>71</v>
      </c>
      <c r="B11" s="34" t="s">
        <v>78</v>
      </c>
      <c r="C11" s="96">
        <f t="shared" ref="C11:J11" si="3">C12+C22+C25</f>
        <v>223190.08899999998</v>
      </c>
      <c r="D11" s="97">
        <f t="shared" si="3"/>
        <v>505236.38</v>
      </c>
      <c r="E11" s="96">
        <f t="shared" si="3"/>
        <v>97919.8</v>
      </c>
      <c r="F11" s="96">
        <f t="shared" si="3"/>
        <v>826346.26899999997</v>
      </c>
      <c r="G11" s="96">
        <f t="shared" si="3"/>
        <v>65198.229650000001</v>
      </c>
      <c r="H11" s="96">
        <f t="shared" si="3"/>
        <v>129030.33993</v>
      </c>
      <c r="I11" s="96">
        <f t="shared" si="3"/>
        <v>0</v>
      </c>
      <c r="J11" s="96">
        <f t="shared" si="3"/>
        <v>194228.56957999998</v>
      </c>
      <c r="K11" s="35">
        <f>J11*100/F11</f>
        <v>23.504501304888201</v>
      </c>
      <c r="L11" s="19"/>
    </row>
    <row r="12" spans="1:12" ht="91.5" customHeight="1">
      <c r="A12" s="197" t="s">
        <v>243</v>
      </c>
      <c r="B12" s="19" t="s">
        <v>80</v>
      </c>
      <c r="C12" s="111">
        <v>166816.139</v>
      </c>
      <c r="D12" s="111">
        <v>505236.38</v>
      </c>
      <c r="E12" s="111">
        <v>97919.8</v>
      </c>
      <c r="F12" s="112">
        <f>E12+D12+C12</f>
        <v>769972.31900000002</v>
      </c>
      <c r="G12" s="111">
        <v>50928.383699999998</v>
      </c>
      <c r="H12" s="111">
        <v>129030.33993</v>
      </c>
      <c r="I12" s="111"/>
      <c r="J12" s="112">
        <f>G12+H12+I12</f>
        <v>179958.72362999999</v>
      </c>
      <c r="K12" s="16">
        <f>J12*100/F12</f>
        <v>23.372103021017821</v>
      </c>
      <c r="L12" s="19" t="s">
        <v>136</v>
      </c>
    </row>
    <row r="13" spans="1:12" ht="57.75" customHeight="1">
      <c r="A13" s="198"/>
      <c r="B13" s="36"/>
      <c r="C13" s="113"/>
      <c r="D13" s="113"/>
      <c r="E13" s="113"/>
      <c r="F13" s="114"/>
      <c r="G13" s="113"/>
      <c r="H13" s="113"/>
      <c r="I13" s="113"/>
      <c r="J13" s="114"/>
      <c r="K13" s="37"/>
      <c r="L13" s="36" t="s">
        <v>134</v>
      </c>
    </row>
    <row r="14" spans="1:12" ht="49.5">
      <c r="A14" s="198"/>
      <c r="B14" s="36"/>
      <c r="C14" s="113"/>
      <c r="D14" s="113"/>
      <c r="E14" s="113"/>
      <c r="F14" s="114"/>
      <c r="G14" s="113"/>
      <c r="H14" s="113"/>
      <c r="I14" s="113"/>
      <c r="J14" s="114"/>
      <c r="K14" s="37"/>
      <c r="L14" s="36" t="s">
        <v>135</v>
      </c>
    </row>
    <row r="15" spans="1:12" ht="105" customHeight="1">
      <c r="A15" s="198"/>
      <c r="B15" s="36"/>
      <c r="C15" s="113"/>
      <c r="D15" s="113"/>
      <c r="E15" s="113"/>
      <c r="F15" s="114"/>
      <c r="G15" s="113"/>
      <c r="H15" s="113"/>
      <c r="I15" s="113"/>
      <c r="J15" s="114"/>
      <c r="K15" s="37"/>
      <c r="L15" s="36" t="s">
        <v>137</v>
      </c>
    </row>
    <row r="16" spans="1:12" ht="77.25" customHeight="1">
      <c r="A16" s="198"/>
      <c r="B16" s="36"/>
      <c r="C16" s="113"/>
      <c r="D16" s="113"/>
      <c r="E16" s="113"/>
      <c r="F16" s="114"/>
      <c r="G16" s="113"/>
      <c r="H16" s="113"/>
      <c r="I16" s="113"/>
      <c r="J16" s="114"/>
      <c r="K16" s="37"/>
      <c r="L16" s="36" t="s">
        <v>198</v>
      </c>
    </row>
    <row r="17" spans="1:12" ht="121.5" customHeight="1">
      <c r="A17" s="198"/>
      <c r="B17" s="36"/>
      <c r="C17" s="113"/>
      <c r="D17" s="113"/>
      <c r="E17" s="113"/>
      <c r="F17" s="114"/>
      <c r="G17" s="113"/>
      <c r="H17" s="113"/>
      <c r="I17" s="113"/>
      <c r="J17" s="114"/>
      <c r="K17" s="38"/>
      <c r="L17" s="140" t="s">
        <v>138</v>
      </c>
    </row>
    <row r="18" spans="1:12" ht="90" customHeight="1">
      <c r="A18" s="198"/>
      <c r="B18" s="36"/>
      <c r="C18" s="113"/>
      <c r="D18" s="113"/>
      <c r="E18" s="113"/>
      <c r="F18" s="114"/>
      <c r="G18" s="113"/>
      <c r="H18" s="113"/>
      <c r="I18" s="113"/>
      <c r="J18" s="114"/>
      <c r="K18" s="38"/>
      <c r="L18" s="140" t="s">
        <v>144</v>
      </c>
    </row>
    <row r="19" spans="1:12" ht="54.75" customHeight="1">
      <c r="A19" s="198"/>
      <c r="B19" s="36"/>
      <c r="C19" s="113"/>
      <c r="D19" s="113"/>
      <c r="E19" s="113"/>
      <c r="F19" s="114"/>
      <c r="G19" s="113"/>
      <c r="H19" s="113"/>
      <c r="I19" s="113"/>
      <c r="J19" s="114"/>
      <c r="K19" s="38"/>
      <c r="L19" s="140" t="s">
        <v>142</v>
      </c>
    </row>
    <row r="20" spans="1:12" ht="107.25" customHeight="1">
      <c r="A20" s="198"/>
      <c r="B20" s="36"/>
      <c r="C20" s="113"/>
      <c r="D20" s="113"/>
      <c r="E20" s="113"/>
      <c r="F20" s="114"/>
      <c r="G20" s="113"/>
      <c r="H20" s="113"/>
      <c r="I20" s="113"/>
      <c r="J20" s="114"/>
      <c r="K20" s="38"/>
      <c r="L20" s="140" t="s">
        <v>214</v>
      </c>
    </row>
    <row r="21" spans="1:12" ht="123" customHeight="1">
      <c r="A21" s="29"/>
      <c r="B21" s="40"/>
      <c r="C21" s="113"/>
      <c r="D21" s="115"/>
      <c r="E21" s="113"/>
      <c r="F21" s="116"/>
      <c r="G21" s="115"/>
      <c r="H21" s="113"/>
      <c r="I21" s="115"/>
      <c r="J21" s="116"/>
      <c r="K21" s="41"/>
      <c r="L21" s="141" t="s">
        <v>139</v>
      </c>
    </row>
    <row r="22" spans="1:12" ht="223.5" customHeight="1">
      <c r="A22" s="197" t="s">
        <v>244</v>
      </c>
      <c r="B22" s="42" t="s">
        <v>15</v>
      </c>
      <c r="C22" s="117">
        <v>56120.95</v>
      </c>
      <c r="D22" s="117"/>
      <c r="E22" s="117"/>
      <c r="F22" s="109">
        <f>E22+D22+C22</f>
        <v>56120.95</v>
      </c>
      <c r="G22" s="117">
        <v>14254.845950000001</v>
      </c>
      <c r="H22" s="117"/>
      <c r="I22" s="117"/>
      <c r="J22" s="104">
        <f>I22+H22+G22</f>
        <v>14254.845950000001</v>
      </c>
      <c r="K22" s="16">
        <f>J22*100/F22</f>
        <v>25.400222109568709</v>
      </c>
      <c r="L22" s="19" t="s">
        <v>140</v>
      </c>
    </row>
    <row r="23" spans="1:12" ht="40.5" customHeight="1">
      <c r="A23" s="43"/>
      <c r="B23" s="44"/>
      <c r="C23" s="118"/>
      <c r="D23" s="118"/>
      <c r="E23" s="118"/>
      <c r="F23" s="119"/>
      <c r="G23" s="118"/>
      <c r="H23" s="118"/>
      <c r="I23" s="118"/>
      <c r="J23" s="120"/>
      <c r="K23" s="37"/>
      <c r="L23" s="36" t="s">
        <v>217</v>
      </c>
    </row>
    <row r="24" spans="1:12" ht="143.25" customHeight="1">
      <c r="A24" s="29"/>
      <c r="B24" s="45"/>
      <c r="C24" s="121"/>
      <c r="D24" s="121"/>
      <c r="E24" s="118"/>
      <c r="F24" s="119"/>
      <c r="G24" s="118"/>
      <c r="H24" s="118"/>
      <c r="I24" s="118"/>
      <c r="J24" s="120"/>
      <c r="K24" s="46"/>
      <c r="L24" s="36" t="s">
        <v>199</v>
      </c>
    </row>
    <row r="25" spans="1:12" ht="37.5" customHeight="1">
      <c r="A25" s="199" t="s">
        <v>245</v>
      </c>
      <c r="B25" s="25" t="s">
        <v>83</v>
      </c>
      <c r="C25" s="122">
        <v>253</v>
      </c>
      <c r="D25" s="123"/>
      <c r="E25" s="122"/>
      <c r="F25" s="96">
        <f>E25+D25+C25</f>
        <v>253</v>
      </c>
      <c r="G25" s="105">
        <v>15</v>
      </c>
      <c r="H25" s="105"/>
      <c r="I25" s="105"/>
      <c r="J25" s="101">
        <f>I25+H25+G25</f>
        <v>15</v>
      </c>
      <c r="K25" s="23">
        <f>J25*100/F25</f>
        <v>5.9288537549407119</v>
      </c>
      <c r="L25" s="19" t="s">
        <v>141</v>
      </c>
    </row>
    <row r="26" spans="1:12" ht="144.75" customHeight="1">
      <c r="A26" s="28" t="s">
        <v>72</v>
      </c>
      <c r="B26" s="65" t="s">
        <v>17</v>
      </c>
      <c r="C26" s="109">
        <v>3643.58059</v>
      </c>
      <c r="D26" s="109">
        <v>321.93099999999998</v>
      </c>
      <c r="E26" s="117"/>
      <c r="F26" s="109">
        <f>E26+D26+C26</f>
        <v>3965.5115900000001</v>
      </c>
      <c r="G26" s="109">
        <v>520.80449999999996</v>
      </c>
      <c r="H26" s="109">
        <v>321.93099999999998</v>
      </c>
      <c r="I26" s="109"/>
      <c r="J26" s="109">
        <f>I26+H26+G26</f>
        <v>842.7355</v>
      </c>
      <c r="K26" s="28">
        <f>J26*100/F26</f>
        <v>21.251621155897315</v>
      </c>
      <c r="L26" s="19" t="s">
        <v>143</v>
      </c>
    </row>
    <row r="27" spans="1:12" ht="49.5">
      <c r="A27" s="28" t="s">
        <v>73</v>
      </c>
      <c r="B27" s="47" t="s">
        <v>18</v>
      </c>
      <c r="C27" s="96">
        <f t="shared" ref="C27:I27" si="4">C28+C30+C32+C34+C35</f>
        <v>65934.899999999994</v>
      </c>
      <c r="D27" s="96">
        <f t="shared" si="4"/>
        <v>0</v>
      </c>
      <c r="E27" s="96">
        <f t="shared" si="4"/>
        <v>0</v>
      </c>
      <c r="F27" s="96">
        <f t="shared" si="4"/>
        <v>65934.899999999994</v>
      </c>
      <c r="G27" s="96">
        <f t="shared" si="4"/>
        <v>14212.53715</v>
      </c>
      <c r="H27" s="96">
        <f t="shared" si="4"/>
        <v>0</v>
      </c>
      <c r="I27" s="96">
        <f t="shared" si="4"/>
        <v>0</v>
      </c>
      <c r="J27" s="96">
        <f>I27+H27+G27</f>
        <v>14212.53715</v>
      </c>
      <c r="K27" s="35">
        <f>J27*100/F27</f>
        <v>21.555408668247015</v>
      </c>
      <c r="L27" s="17"/>
    </row>
    <row r="28" spans="1:12" ht="155.25" customHeight="1">
      <c r="A28" s="197" t="s">
        <v>246</v>
      </c>
      <c r="B28" s="48" t="s">
        <v>20</v>
      </c>
      <c r="C28" s="102">
        <v>18978</v>
      </c>
      <c r="D28" s="102"/>
      <c r="E28" s="102"/>
      <c r="F28" s="104">
        <f>E28+D28+C28</f>
        <v>18978</v>
      </c>
      <c r="G28" s="102">
        <v>4229.1634400000003</v>
      </c>
      <c r="H28" s="102"/>
      <c r="I28" s="102"/>
      <c r="J28" s="104">
        <f>I28+H28+G28</f>
        <v>4229.1634400000003</v>
      </c>
      <c r="K28" s="16">
        <f>J28*100/F28</f>
        <v>22.284558119928342</v>
      </c>
      <c r="L28" s="19" t="s">
        <v>149</v>
      </c>
    </row>
    <row r="29" spans="1:12" ht="199.5" hidden="1" customHeight="1">
      <c r="A29" s="200"/>
      <c r="B29" s="49"/>
      <c r="C29" s="124"/>
      <c r="D29" s="124"/>
      <c r="E29" s="125"/>
      <c r="F29" s="120"/>
      <c r="G29" s="125"/>
      <c r="H29" s="124"/>
      <c r="I29" s="124"/>
      <c r="J29" s="126"/>
      <c r="K29" s="46"/>
      <c r="L29" s="40"/>
    </row>
    <row r="30" spans="1:12" ht="88.5" customHeight="1">
      <c r="A30" s="197" t="s">
        <v>247</v>
      </c>
      <c r="B30" s="50" t="s">
        <v>19</v>
      </c>
      <c r="C30" s="117">
        <v>26626.400000000001</v>
      </c>
      <c r="D30" s="117"/>
      <c r="E30" s="117"/>
      <c r="F30" s="109">
        <f>E30+D30+C30</f>
        <v>26626.400000000001</v>
      </c>
      <c r="G30" s="117">
        <v>5620.4260700000004</v>
      </c>
      <c r="H30" s="117"/>
      <c r="I30" s="117"/>
      <c r="J30" s="109">
        <f>G30+I30+H30</f>
        <v>5620.4260700000004</v>
      </c>
      <c r="K30" s="28">
        <f>J30*100/F30</f>
        <v>21.108471554547368</v>
      </c>
      <c r="L30" s="27" t="s">
        <v>150</v>
      </c>
    </row>
    <row r="31" spans="1:12" ht="145.5" customHeight="1">
      <c r="A31" s="201"/>
      <c r="B31" s="51"/>
      <c r="C31" s="118"/>
      <c r="D31" s="118"/>
      <c r="E31" s="118"/>
      <c r="F31" s="119"/>
      <c r="G31" s="118"/>
      <c r="H31" s="118"/>
      <c r="I31" s="118"/>
      <c r="J31" s="119"/>
      <c r="K31" s="52"/>
      <c r="L31" s="30" t="s">
        <v>151</v>
      </c>
    </row>
    <row r="32" spans="1:12" ht="107.25" customHeight="1">
      <c r="A32" s="197" t="s">
        <v>248</v>
      </c>
      <c r="B32" s="18" t="s">
        <v>21</v>
      </c>
      <c r="C32" s="117">
        <v>1112</v>
      </c>
      <c r="D32" s="117"/>
      <c r="E32" s="117"/>
      <c r="F32" s="109">
        <f>E32+D32+C32</f>
        <v>1112</v>
      </c>
      <c r="G32" s="117">
        <v>131.5</v>
      </c>
      <c r="H32" s="117"/>
      <c r="I32" s="117"/>
      <c r="J32" s="109">
        <f>G32+H32+I32</f>
        <v>131.5</v>
      </c>
      <c r="K32" s="28">
        <f>J32/F32*100</f>
        <v>11.825539568345324</v>
      </c>
      <c r="L32" s="142" t="s">
        <v>152</v>
      </c>
    </row>
    <row r="33" spans="1:12" ht="72" customHeight="1">
      <c r="A33" s="201"/>
      <c r="B33" s="53"/>
      <c r="C33" s="121"/>
      <c r="D33" s="121"/>
      <c r="E33" s="121"/>
      <c r="F33" s="110"/>
      <c r="G33" s="121"/>
      <c r="H33" s="121"/>
      <c r="I33" s="121"/>
      <c r="J33" s="110"/>
      <c r="K33" s="31"/>
      <c r="L33" s="30" t="s">
        <v>153</v>
      </c>
    </row>
    <row r="34" spans="1:12" ht="107.25" customHeight="1">
      <c r="A34" s="197" t="s">
        <v>249</v>
      </c>
      <c r="B34" s="54" t="s">
        <v>85</v>
      </c>
      <c r="C34" s="122">
        <v>17296.5</v>
      </c>
      <c r="D34" s="122"/>
      <c r="E34" s="122"/>
      <c r="F34" s="96">
        <f>E34+D34+C34</f>
        <v>17296.5</v>
      </c>
      <c r="G34" s="105">
        <v>3906.7413900000001</v>
      </c>
      <c r="H34" s="105"/>
      <c r="I34" s="105"/>
      <c r="J34" s="101">
        <f>I34+H34+G34</f>
        <v>3906.7413900000001</v>
      </c>
      <c r="K34" s="23">
        <f>J34*100/F34</f>
        <v>22.586889775388087</v>
      </c>
      <c r="L34" s="17" t="s">
        <v>154</v>
      </c>
    </row>
    <row r="35" spans="1:12" ht="72" customHeight="1">
      <c r="A35" s="197" t="s">
        <v>250</v>
      </c>
      <c r="B35" s="55" t="s">
        <v>23</v>
      </c>
      <c r="C35" s="122">
        <v>1922</v>
      </c>
      <c r="D35" s="122"/>
      <c r="E35" s="96"/>
      <c r="F35" s="96">
        <f>E35+D35+C35</f>
        <v>1922</v>
      </c>
      <c r="G35" s="122">
        <v>324.70625000000001</v>
      </c>
      <c r="H35" s="122"/>
      <c r="I35" s="122"/>
      <c r="J35" s="96">
        <f>I35+H35+G35</f>
        <v>324.70625000000001</v>
      </c>
      <c r="K35" s="35">
        <f>J35*100/F35</f>
        <v>16.894185744016649</v>
      </c>
      <c r="L35" s="17" t="s">
        <v>155</v>
      </c>
    </row>
    <row r="36" spans="1:12" ht="52.5" customHeight="1">
      <c r="A36" s="28" t="s">
        <v>75</v>
      </c>
      <c r="B36" s="170" t="s">
        <v>87</v>
      </c>
      <c r="C36" s="109">
        <v>1036.0999999999999</v>
      </c>
      <c r="D36" s="97"/>
      <c r="E36" s="117"/>
      <c r="F36" s="109">
        <f>E36+D36+C36</f>
        <v>1036.0999999999999</v>
      </c>
      <c r="G36" s="109">
        <v>351.47</v>
      </c>
      <c r="H36" s="109"/>
      <c r="I36" s="109"/>
      <c r="J36" s="109">
        <f>I36+H36+G36</f>
        <v>351.47</v>
      </c>
      <c r="K36" s="28">
        <f>J36*100/F36</f>
        <v>33.922401312614618</v>
      </c>
      <c r="L36" s="27" t="s">
        <v>156</v>
      </c>
    </row>
    <row r="37" spans="1:12" ht="87.75" customHeight="1">
      <c r="A37" s="29"/>
      <c r="B37" s="171"/>
      <c r="C37" s="110"/>
      <c r="D37" s="110"/>
      <c r="E37" s="121"/>
      <c r="F37" s="110"/>
      <c r="G37" s="110"/>
      <c r="H37" s="110"/>
      <c r="I37" s="110"/>
      <c r="J37" s="110"/>
      <c r="K37" s="31"/>
      <c r="L37" s="40" t="s">
        <v>200</v>
      </c>
    </row>
    <row r="38" spans="1:12" ht="49.5">
      <c r="A38" s="35" t="s">
        <v>77</v>
      </c>
      <c r="B38" s="22" t="s">
        <v>25</v>
      </c>
      <c r="C38" s="96">
        <f>C39+C40+C41+C42</f>
        <v>8586.6</v>
      </c>
      <c r="D38" s="96">
        <f>D39+D40+D41+D42</f>
        <v>64831.517999999996</v>
      </c>
      <c r="E38" s="96">
        <f>E39+E40+E41+E42</f>
        <v>5616.4709999999995</v>
      </c>
      <c r="F38" s="96">
        <f>F39+F40+F41+F42</f>
        <v>79034.589000000007</v>
      </c>
      <c r="G38" s="96">
        <f>G39+G40+G41+G42</f>
        <v>1362.75386</v>
      </c>
      <c r="H38" s="96">
        <f t="shared" ref="H38:J38" si="5">H39+H40+H41+H42</f>
        <v>12210.591420000001</v>
      </c>
      <c r="I38" s="96">
        <f t="shared" si="5"/>
        <v>0</v>
      </c>
      <c r="J38" s="96">
        <f t="shared" si="5"/>
        <v>13573.345280000001</v>
      </c>
      <c r="K38" s="35">
        <f>J38*100/F38</f>
        <v>17.17393036610844</v>
      </c>
      <c r="L38" s="56"/>
    </row>
    <row r="39" spans="1:12" ht="115.5">
      <c r="A39" s="199" t="s">
        <v>79</v>
      </c>
      <c r="B39" s="20" t="s">
        <v>26</v>
      </c>
      <c r="C39" s="122">
        <v>377</v>
      </c>
      <c r="D39" s="122"/>
      <c r="E39" s="122"/>
      <c r="F39" s="96">
        <f>E39+D39+C39</f>
        <v>377</v>
      </c>
      <c r="G39" s="105">
        <v>80.287000000000006</v>
      </c>
      <c r="H39" s="105"/>
      <c r="I39" s="105"/>
      <c r="J39" s="101">
        <f>I39+H39+G39</f>
        <v>80.287000000000006</v>
      </c>
      <c r="K39" s="23">
        <f>J39*100/F39</f>
        <v>21.296286472148545</v>
      </c>
      <c r="L39" s="54" t="s">
        <v>195</v>
      </c>
    </row>
    <row r="40" spans="1:12" ht="192.75" customHeight="1">
      <c r="A40" s="199" t="s">
        <v>81</v>
      </c>
      <c r="B40" s="20" t="s">
        <v>27</v>
      </c>
      <c r="C40" s="122"/>
      <c r="D40" s="122">
        <v>60977.517999999996</v>
      </c>
      <c r="E40" s="122">
        <v>5616.4709999999995</v>
      </c>
      <c r="F40" s="96">
        <f>E40+D40+C40</f>
        <v>66593.989000000001</v>
      </c>
      <c r="H40" s="105">
        <v>11185.422780000001</v>
      </c>
      <c r="I40" s="105"/>
      <c r="J40" s="101">
        <f>G40+H40+I40</f>
        <v>11185.422780000001</v>
      </c>
      <c r="K40" s="23">
        <f>J40*100/F40</f>
        <v>16.796445066535963</v>
      </c>
      <c r="L40" s="15" t="s">
        <v>241</v>
      </c>
    </row>
    <row r="41" spans="1:12" ht="59.25" customHeight="1">
      <c r="A41" s="199" t="s">
        <v>82</v>
      </c>
      <c r="B41" s="20" t="s">
        <v>28</v>
      </c>
      <c r="C41" s="122">
        <v>3207.1</v>
      </c>
      <c r="D41" s="122"/>
      <c r="E41" s="122"/>
      <c r="F41" s="96">
        <f>E41+D41+C41</f>
        <v>3207.1</v>
      </c>
      <c r="G41" s="105">
        <v>383.87367</v>
      </c>
      <c r="H41" s="105"/>
      <c r="I41" s="105"/>
      <c r="J41" s="101">
        <f>I41+H41+G41</f>
        <v>383.87367</v>
      </c>
      <c r="K41" s="23">
        <f>J41*100/F41</f>
        <v>11.969494870755511</v>
      </c>
      <c r="L41" s="15" t="s">
        <v>194</v>
      </c>
    </row>
    <row r="42" spans="1:12" ht="174" customHeight="1">
      <c r="A42" s="202" t="s">
        <v>251</v>
      </c>
      <c r="B42" s="57" t="s">
        <v>93</v>
      </c>
      <c r="C42" s="122">
        <v>5002.5</v>
      </c>
      <c r="D42" s="122">
        <v>3854</v>
      </c>
      <c r="E42" s="122"/>
      <c r="F42" s="96">
        <f>E42+D42+C42</f>
        <v>8856.5</v>
      </c>
      <c r="G42" s="105">
        <v>898.59319000000005</v>
      </c>
      <c r="H42" s="105">
        <v>1025.1686400000001</v>
      </c>
      <c r="I42" s="105"/>
      <c r="J42" s="101">
        <f>I42+H42+G42</f>
        <v>1923.7618300000001</v>
      </c>
      <c r="K42" s="23">
        <f>J42*100/F42</f>
        <v>21.721468187207137</v>
      </c>
      <c r="L42" s="17" t="s">
        <v>201</v>
      </c>
    </row>
    <row r="43" spans="1:12" ht="106.5" customHeight="1">
      <c r="A43" s="35" t="s">
        <v>84</v>
      </c>
      <c r="B43" s="34" t="s">
        <v>30</v>
      </c>
      <c r="C43" s="96">
        <v>404</v>
      </c>
      <c r="D43" s="122"/>
      <c r="E43" s="96"/>
      <c r="F43" s="96">
        <f>E43+D43+C43</f>
        <v>404</v>
      </c>
      <c r="G43" s="96">
        <v>69.547569999999993</v>
      </c>
      <c r="H43" s="96"/>
      <c r="I43" s="96"/>
      <c r="J43" s="96">
        <f>I43+H43+G43</f>
        <v>69.547569999999993</v>
      </c>
      <c r="K43" s="35">
        <f t="shared" ref="K43" si="6">J43*100/F43</f>
        <v>17.214745049504948</v>
      </c>
      <c r="L43" s="80" t="s">
        <v>240</v>
      </c>
    </row>
    <row r="44" spans="1:12" ht="108" customHeight="1">
      <c r="A44" s="35" t="s">
        <v>86</v>
      </c>
      <c r="B44" s="59" t="s">
        <v>101</v>
      </c>
      <c r="C44" s="96">
        <v>21</v>
      </c>
      <c r="D44" s="96"/>
      <c r="E44" s="96"/>
      <c r="F44" s="96">
        <f>E44+D44+C44</f>
        <v>21</v>
      </c>
      <c r="G44" s="96">
        <v>0</v>
      </c>
      <c r="H44" s="96"/>
      <c r="I44" s="96"/>
      <c r="J44" s="96">
        <f>G44+H44+I44</f>
        <v>0</v>
      </c>
      <c r="K44" s="35">
        <f>J44/F44*100</f>
        <v>0</v>
      </c>
      <c r="L44" s="56" t="s">
        <v>129</v>
      </c>
    </row>
    <row r="45" spans="1:12" ht="99">
      <c r="A45" s="191" t="s">
        <v>88</v>
      </c>
      <c r="B45" s="34" t="s">
        <v>96</v>
      </c>
      <c r="C45" s="96">
        <f>C46+C47+C49+C48</f>
        <v>198</v>
      </c>
      <c r="D45" s="96">
        <f t="shared" ref="D45:J45" si="7">D46+D47+D49+D48</f>
        <v>0</v>
      </c>
      <c r="E45" s="96">
        <f t="shared" si="7"/>
        <v>0</v>
      </c>
      <c r="F45" s="96">
        <f t="shared" si="7"/>
        <v>198</v>
      </c>
      <c r="G45" s="96">
        <f t="shared" si="7"/>
        <v>11.00773</v>
      </c>
      <c r="H45" s="96">
        <f t="shared" si="7"/>
        <v>0</v>
      </c>
      <c r="I45" s="96">
        <f t="shared" si="7"/>
        <v>0</v>
      </c>
      <c r="J45" s="96">
        <f t="shared" si="7"/>
        <v>11.00773</v>
      </c>
      <c r="K45" s="35">
        <f>J45*100/F45</f>
        <v>5.5594595959595967</v>
      </c>
      <c r="L45" s="56"/>
    </row>
    <row r="46" spans="1:12" ht="72.75" customHeight="1">
      <c r="A46" s="190" t="s">
        <v>252</v>
      </c>
      <c r="B46" s="20" t="s">
        <v>32</v>
      </c>
      <c r="C46" s="122">
        <v>23</v>
      </c>
      <c r="D46" s="122"/>
      <c r="E46" s="122"/>
      <c r="F46" s="96">
        <f>E46+D46+C46</f>
        <v>23</v>
      </c>
      <c r="G46" s="122">
        <v>1.5</v>
      </c>
      <c r="H46" s="96"/>
      <c r="I46" s="96"/>
      <c r="J46" s="96">
        <f t="shared" ref="J46:J49" si="8">I46+H46+G46</f>
        <v>1.5</v>
      </c>
      <c r="K46" s="35">
        <f>J46*100/F46</f>
        <v>6.5217391304347823</v>
      </c>
      <c r="L46" s="58" t="s">
        <v>166</v>
      </c>
    </row>
    <row r="47" spans="1:12" ht="55.5" customHeight="1">
      <c r="A47" s="193" t="s">
        <v>253</v>
      </c>
      <c r="B47" s="55" t="s">
        <v>97</v>
      </c>
      <c r="C47" s="122">
        <v>50</v>
      </c>
      <c r="D47" s="122"/>
      <c r="E47" s="122"/>
      <c r="F47" s="96">
        <f>E47+D47+C47</f>
        <v>50</v>
      </c>
      <c r="G47" s="122">
        <v>0</v>
      </c>
      <c r="H47" s="96"/>
      <c r="I47" s="96"/>
      <c r="J47" s="96">
        <f t="shared" si="8"/>
        <v>0</v>
      </c>
      <c r="K47" s="35">
        <f>J47*100/F47</f>
        <v>0</v>
      </c>
      <c r="L47" s="143" t="s">
        <v>168</v>
      </c>
    </row>
    <row r="48" spans="1:12" ht="54.75" customHeight="1">
      <c r="A48" s="199" t="s">
        <v>254</v>
      </c>
      <c r="B48" s="57" t="s">
        <v>34</v>
      </c>
      <c r="C48" s="122">
        <v>120</v>
      </c>
      <c r="D48" s="122"/>
      <c r="E48" s="122"/>
      <c r="F48" s="96">
        <f>E48+D48+C48</f>
        <v>120</v>
      </c>
      <c r="G48" s="122">
        <v>9.5077300000000005</v>
      </c>
      <c r="H48" s="122"/>
      <c r="I48" s="122"/>
      <c r="J48" s="96">
        <f t="shared" si="8"/>
        <v>9.5077300000000005</v>
      </c>
      <c r="K48" s="35">
        <f>J48*100/F48</f>
        <v>7.9231083333333334</v>
      </c>
      <c r="L48" s="143" t="s">
        <v>167</v>
      </c>
    </row>
    <row r="49" spans="1:12" ht="54" customHeight="1">
      <c r="A49" s="199" t="s">
        <v>255</v>
      </c>
      <c r="B49" s="57" t="s">
        <v>35</v>
      </c>
      <c r="C49" s="122">
        <v>5</v>
      </c>
      <c r="D49" s="122"/>
      <c r="E49" s="122"/>
      <c r="F49" s="96">
        <f>E49+D49+C49</f>
        <v>5</v>
      </c>
      <c r="G49" s="122">
        <v>0</v>
      </c>
      <c r="H49" s="122"/>
      <c r="I49" s="122"/>
      <c r="J49" s="96">
        <f t="shared" si="8"/>
        <v>0</v>
      </c>
      <c r="K49" s="35">
        <f>J49*100/F49</f>
        <v>0</v>
      </c>
      <c r="L49" s="15" t="s">
        <v>165</v>
      </c>
    </row>
    <row r="50" spans="1:12" ht="91.5" customHeight="1">
      <c r="A50" s="35" t="s">
        <v>89</v>
      </c>
      <c r="B50" s="34" t="s">
        <v>36</v>
      </c>
      <c r="C50" s="96">
        <v>1858</v>
      </c>
      <c r="D50" s="96"/>
      <c r="E50" s="96"/>
      <c r="F50" s="96">
        <f>E50+D50+C50</f>
        <v>1858</v>
      </c>
      <c r="G50" s="96">
        <v>329.30189999999999</v>
      </c>
      <c r="H50" s="96"/>
      <c r="I50" s="96"/>
      <c r="J50" s="96">
        <f>G50+I50+H50</f>
        <v>329.30189999999999</v>
      </c>
      <c r="K50" s="35">
        <f>J50/F50*100</f>
        <v>17.723460710441337</v>
      </c>
      <c r="L50" s="17" t="s">
        <v>158</v>
      </c>
    </row>
    <row r="51" spans="1:12" ht="66">
      <c r="A51" s="191" t="s">
        <v>90</v>
      </c>
      <c r="B51" s="67" t="s">
        <v>37</v>
      </c>
      <c r="C51" s="109">
        <f t="shared" ref="C51:J51" si="9">C52+C53</f>
        <v>14997.514999999999</v>
      </c>
      <c r="D51" s="96">
        <f t="shared" si="9"/>
        <v>0</v>
      </c>
      <c r="E51" s="109">
        <f t="shared" si="9"/>
        <v>0</v>
      </c>
      <c r="F51" s="96">
        <f t="shared" si="9"/>
        <v>14997.514999999999</v>
      </c>
      <c r="G51" s="96">
        <f t="shared" si="9"/>
        <v>111.86232</v>
      </c>
      <c r="H51" s="96">
        <f t="shared" si="9"/>
        <v>0</v>
      </c>
      <c r="I51" s="96">
        <f t="shared" si="9"/>
        <v>0</v>
      </c>
      <c r="J51" s="96">
        <f t="shared" si="9"/>
        <v>111.86232</v>
      </c>
      <c r="K51" s="35">
        <f>J51*100/F51</f>
        <v>0.74587236618866526</v>
      </c>
      <c r="L51" s="56"/>
    </row>
    <row r="52" spans="1:12" ht="55.5" customHeight="1">
      <c r="A52" s="192" t="s">
        <v>91</v>
      </c>
      <c r="B52" s="68" t="s">
        <v>38</v>
      </c>
      <c r="C52" s="117">
        <v>14273.3</v>
      </c>
      <c r="D52" s="117"/>
      <c r="E52" s="117"/>
      <c r="F52" s="109">
        <f>E52+D52+C52</f>
        <v>14273.3</v>
      </c>
      <c r="G52" s="117">
        <v>96.317999999999998</v>
      </c>
      <c r="H52" s="117"/>
      <c r="I52" s="117"/>
      <c r="J52" s="109">
        <f>I52+H52+G52</f>
        <v>96.317999999999998</v>
      </c>
      <c r="K52" s="28">
        <f>J52*100/F52</f>
        <v>0.67481241198601583</v>
      </c>
      <c r="L52" s="144" t="s">
        <v>202</v>
      </c>
    </row>
    <row r="53" spans="1:12" ht="72.75" customHeight="1">
      <c r="A53" s="190" t="s">
        <v>92</v>
      </c>
      <c r="B53" s="20" t="s">
        <v>39</v>
      </c>
      <c r="C53" s="122">
        <v>724.21500000000003</v>
      </c>
      <c r="D53" s="122"/>
      <c r="E53" s="122"/>
      <c r="F53" s="96">
        <f>E53+D53+C53</f>
        <v>724.21500000000003</v>
      </c>
      <c r="G53" s="122">
        <v>15.544320000000001</v>
      </c>
      <c r="H53" s="122"/>
      <c r="I53" s="122"/>
      <c r="J53" s="96">
        <f>I53+H53+G53</f>
        <v>15.544320000000001</v>
      </c>
      <c r="K53" s="35">
        <f>J53*100/F53</f>
        <v>2.1463681365340403</v>
      </c>
      <c r="L53" s="61" t="s">
        <v>170</v>
      </c>
    </row>
    <row r="54" spans="1:12" ht="69.75" customHeight="1">
      <c r="A54" s="28" t="s">
        <v>94</v>
      </c>
      <c r="B54" s="32" t="s">
        <v>76</v>
      </c>
      <c r="C54" s="109">
        <v>370</v>
      </c>
      <c r="D54" s="109"/>
      <c r="E54" s="109"/>
      <c r="F54" s="109">
        <f>E54+D54+C54</f>
        <v>370</v>
      </c>
      <c r="G54" s="109">
        <v>60.834000000000003</v>
      </c>
      <c r="H54" s="109"/>
      <c r="I54" s="109"/>
      <c r="J54" s="109">
        <f>G54+H54+I54</f>
        <v>60.834000000000003</v>
      </c>
      <c r="K54" s="33">
        <f>J54*100/F54</f>
        <v>16.441621621621621</v>
      </c>
      <c r="L54" s="17" t="s">
        <v>171</v>
      </c>
    </row>
    <row r="55" spans="1:12" ht="36.75" customHeight="1">
      <c r="A55" s="189" t="s">
        <v>95</v>
      </c>
      <c r="B55" s="34" t="s">
        <v>103</v>
      </c>
      <c r="C55" s="96">
        <f>C58+C56+C57+C59</f>
        <v>512</v>
      </c>
      <c r="D55" s="96">
        <f t="shared" ref="D55:F55" si="10">D58+D56+D57+D59</f>
        <v>486.81460000000004</v>
      </c>
      <c r="E55" s="96">
        <f t="shared" si="10"/>
        <v>12004.7997</v>
      </c>
      <c r="F55" s="96">
        <f t="shared" si="10"/>
        <v>13003.614299999999</v>
      </c>
      <c r="G55" s="96">
        <f>G58+G56+G57+G59</f>
        <v>0</v>
      </c>
      <c r="H55" s="96">
        <f>H58+H56+H57+H59</f>
        <v>0</v>
      </c>
      <c r="I55" s="96">
        <f>I58+I56+I57+I59</f>
        <v>0</v>
      </c>
      <c r="J55" s="96">
        <f>I55+H55+G55</f>
        <v>0</v>
      </c>
      <c r="K55" s="35">
        <f>J55*100/F55</f>
        <v>0</v>
      </c>
      <c r="L55" s="56"/>
    </row>
    <row r="56" spans="1:12" ht="33" hidden="1">
      <c r="A56" s="190" t="s">
        <v>104</v>
      </c>
      <c r="B56" s="60" t="s">
        <v>42</v>
      </c>
      <c r="C56" s="122"/>
      <c r="D56" s="122"/>
      <c r="E56" s="122"/>
      <c r="F56" s="96">
        <f>E56+D56+C56</f>
        <v>0</v>
      </c>
      <c r="G56" s="122"/>
      <c r="H56" s="122"/>
      <c r="I56" s="122"/>
      <c r="J56" s="96">
        <f t="shared" ref="J56:J57" si="11">I56+H56+G56</f>
        <v>0</v>
      </c>
      <c r="K56" s="35" t="e">
        <f t="shared" ref="K56:K58" si="12">J56*100/F56</f>
        <v>#DIV/0!</v>
      </c>
      <c r="L56" s="61"/>
    </row>
    <row r="57" spans="1:12" ht="66" hidden="1">
      <c r="A57" s="190" t="s">
        <v>105</v>
      </c>
      <c r="B57" s="60" t="s">
        <v>43</v>
      </c>
      <c r="C57" s="122"/>
      <c r="D57" s="122"/>
      <c r="E57" s="122"/>
      <c r="F57" s="96">
        <f>E57+D57+C57</f>
        <v>0</v>
      </c>
      <c r="G57" s="122"/>
      <c r="H57" s="122"/>
      <c r="I57" s="122"/>
      <c r="J57" s="96">
        <f t="shared" si="11"/>
        <v>0</v>
      </c>
      <c r="K57" s="35" t="e">
        <f t="shared" si="12"/>
        <v>#DIV/0!</v>
      </c>
      <c r="L57" s="58"/>
    </row>
    <row r="58" spans="1:12" ht="78" customHeight="1">
      <c r="A58" s="190" t="s">
        <v>98</v>
      </c>
      <c r="B58" s="60" t="s">
        <v>44</v>
      </c>
      <c r="C58" s="122">
        <v>512</v>
      </c>
      <c r="D58" s="122">
        <v>375.59467000000001</v>
      </c>
      <c r="E58" s="122">
        <v>1004.4528299999999</v>
      </c>
      <c r="F58" s="96">
        <f>E58+D58+C58</f>
        <v>1892.0474999999999</v>
      </c>
      <c r="G58" s="128">
        <v>0</v>
      </c>
      <c r="H58" s="128">
        <v>0</v>
      </c>
      <c r="I58" s="128">
        <v>0</v>
      </c>
      <c r="J58" s="96">
        <f>I58+H58+G58</f>
        <v>0</v>
      </c>
      <c r="K58" s="35">
        <f t="shared" si="12"/>
        <v>0</v>
      </c>
      <c r="L58" s="56" t="s">
        <v>172</v>
      </c>
    </row>
    <row r="59" spans="1:12" ht="82.5">
      <c r="A59" s="190" t="s">
        <v>99</v>
      </c>
      <c r="B59" s="60" t="s">
        <v>45</v>
      </c>
      <c r="C59" s="122"/>
      <c r="D59" s="122">
        <v>111.21993000000001</v>
      </c>
      <c r="E59" s="122">
        <v>11000.346869999999</v>
      </c>
      <c r="F59" s="96">
        <f>E59+D59+C59</f>
        <v>11111.566799999999</v>
      </c>
      <c r="G59" s="128"/>
      <c r="H59" s="128">
        <v>0</v>
      </c>
      <c r="I59" s="128">
        <v>0</v>
      </c>
      <c r="J59" s="96">
        <f>I59+H59+G59</f>
        <v>0</v>
      </c>
      <c r="K59" s="35">
        <f>J59*100/F59</f>
        <v>0</v>
      </c>
      <c r="L59" s="56" t="s">
        <v>173</v>
      </c>
    </row>
    <row r="60" spans="1:12" ht="86.25" customHeight="1">
      <c r="A60" s="152" t="s">
        <v>100</v>
      </c>
      <c r="B60" s="65" t="s">
        <v>46</v>
      </c>
      <c r="C60" s="109">
        <v>11</v>
      </c>
      <c r="D60" s="109"/>
      <c r="E60" s="109"/>
      <c r="F60" s="109">
        <f>E60+D60+C60</f>
        <v>11</v>
      </c>
      <c r="G60" s="109">
        <v>0</v>
      </c>
      <c r="H60" s="109"/>
      <c r="I60" s="109"/>
      <c r="J60" s="109">
        <f>I60+H60+G60</f>
        <v>0</v>
      </c>
      <c r="K60" s="28">
        <f>J60*100/F60</f>
        <v>0</v>
      </c>
      <c r="L60" s="146" t="s">
        <v>174</v>
      </c>
    </row>
    <row r="61" spans="1:12" ht="105.75" customHeight="1">
      <c r="A61" s="191" t="s">
        <v>102</v>
      </c>
      <c r="B61" s="34" t="s">
        <v>110</v>
      </c>
      <c r="C61" s="101">
        <f t="shared" ref="C61:J61" si="13">C62+C63+C64</f>
        <v>13567.638999999999</v>
      </c>
      <c r="D61" s="101">
        <f t="shared" si="13"/>
        <v>0</v>
      </c>
      <c r="E61" s="101">
        <f t="shared" si="13"/>
        <v>0</v>
      </c>
      <c r="F61" s="101">
        <f t="shared" si="13"/>
        <v>13567.638999999999</v>
      </c>
      <c r="G61" s="101">
        <f t="shared" si="13"/>
        <v>2126.4244699999999</v>
      </c>
      <c r="H61" s="101">
        <f t="shared" si="13"/>
        <v>0</v>
      </c>
      <c r="I61" s="101">
        <f t="shared" si="13"/>
        <v>0</v>
      </c>
      <c r="J61" s="101">
        <f t="shared" si="13"/>
        <v>2126.4244699999999</v>
      </c>
      <c r="K61" s="35">
        <f>J61*100/F61</f>
        <v>15.672767163100374</v>
      </c>
      <c r="L61" s="66"/>
    </row>
    <row r="62" spans="1:12" ht="93.75" customHeight="1">
      <c r="A62" s="192" t="s">
        <v>104</v>
      </c>
      <c r="B62" s="50" t="s">
        <v>48</v>
      </c>
      <c r="C62" s="102">
        <v>4685</v>
      </c>
      <c r="D62" s="129"/>
      <c r="E62" s="102"/>
      <c r="F62" s="104">
        <f>E62+D62+C62</f>
        <v>4685</v>
      </c>
      <c r="G62" s="102">
        <v>339.10012</v>
      </c>
      <c r="H62" s="102"/>
      <c r="I62" s="102"/>
      <c r="J62" s="104">
        <f t="shared" ref="J62:J63" si="14">I62+H62+G62</f>
        <v>339.10012</v>
      </c>
      <c r="K62" s="16">
        <f>J62*100/F62</f>
        <v>7.2379961579509073</v>
      </c>
      <c r="L62" s="27" t="s">
        <v>181</v>
      </c>
    </row>
    <row r="63" spans="1:12" ht="55.5" customHeight="1">
      <c r="A63" s="190" t="s">
        <v>105</v>
      </c>
      <c r="B63" s="57" t="s">
        <v>49</v>
      </c>
      <c r="C63" s="105">
        <v>40</v>
      </c>
      <c r="D63" s="105"/>
      <c r="E63" s="105"/>
      <c r="F63" s="101">
        <f>C63</f>
        <v>40</v>
      </c>
      <c r="G63" s="105">
        <v>0</v>
      </c>
      <c r="H63" s="105"/>
      <c r="I63" s="105"/>
      <c r="J63" s="101">
        <f t="shared" si="14"/>
        <v>0</v>
      </c>
      <c r="K63" s="23">
        <f>J63*100/F63</f>
        <v>0</v>
      </c>
      <c r="L63" s="147" t="s">
        <v>182</v>
      </c>
    </row>
    <row r="64" spans="1:12" ht="54" customHeight="1">
      <c r="A64" s="193" t="s">
        <v>106</v>
      </c>
      <c r="B64" s="57" t="s">
        <v>22</v>
      </c>
      <c r="C64" s="105">
        <v>8842.6389999999992</v>
      </c>
      <c r="D64" s="105"/>
      <c r="E64" s="105"/>
      <c r="F64" s="101">
        <f>E64+D64+C64</f>
        <v>8842.6389999999992</v>
      </c>
      <c r="G64" s="105">
        <v>1787.3243500000001</v>
      </c>
      <c r="H64" s="105"/>
      <c r="I64" s="105"/>
      <c r="J64" s="101">
        <f>I64+H64+G64</f>
        <v>1787.3243500000001</v>
      </c>
      <c r="K64" s="23">
        <f>J64*100/F64</f>
        <v>20.212567198547855</v>
      </c>
      <c r="L64" s="25" t="s">
        <v>183</v>
      </c>
    </row>
    <row r="65" spans="1:12" ht="69" customHeight="1">
      <c r="A65" s="35" t="s">
        <v>107</v>
      </c>
      <c r="B65" s="22" t="s">
        <v>50</v>
      </c>
      <c r="C65" s="96">
        <v>106</v>
      </c>
      <c r="D65" s="96"/>
      <c r="E65" s="96"/>
      <c r="F65" s="96">
        <f>E65+D65+C65</f>
        <v>106</v>
      </c>
      <c r="G65" s="96">
        <v>0</v>
      </c>
      <c r="H65" s="96"/>
      <c r="I65" s="96"/>
      <c r="J65" s="96">
        <f>SUM(G65:I65)</f>
        <v>0</v>
      </c>
      <c r="K65" s="23">
        <f>J65*100/F65</f>
        <v>0</v>
      </c>
      <c r="L65" s="25" t="s">
        <v>132</v>
      </c>
    </row>
    <row r="66" spans="1:12" ht="139.5" customHeight="1">
      <c r="A66" s="194" t="s">
        <v>108</v>
      </c>
      <c r="B66" s="62" t="s">
        <v>51</v>
      </c>
      <c r="C66" s="109">
        <v>14301.1</v>
      </c>
      <c r="D66" s="109"/>
      <c r="E66" s="109"/>
      <c r="F66" s="109">
        <f>E66+D66+C66</f>
        <v>14301.1</v>
      </c>
      <c r="G66" s="109">
        <v>2648.5246999999999</v>
      </c>
      <c r="H66" s="109"/>
      <c r="I66" s="109"/>
      <c r="J66" s="109">
        <f>I66+H66+G66</f>
        <v>2648.5246999999999</v>
      </c>
      <c r="K66" s="28">
        <f>J66*100/F66</f>
        <v>18.519727153855296</v>
      </c>
      <c r="L66" s="94" t="s">
        <v>121</v>
      </c>
    </row>
    <row r="67" spans="1:12" ht="37.5" customHeight="1">
      <c r="A67" s="63"/>
      <c r="B67" s="64"/>
      <c r="C67" s="110"/>
      <c r="D67" s="110"/>
      <c r="E67" s="110"/>
      <c r="F67" s="110"/>
      <c r="G67" s="110"/>
      <c r="H67" s="110"/>
      <c r="I67" s="110"/>
      <c r="J67" s="110"/>
      <c r="K67" s="31"/>
      <c r="L67" s="95" t="s">
        <v>122</v>
      </c>
    </row>
    <row r="68" spans="1:12" ht="72.75" customHeight="1">
      <c r="A68" s="195" t="s">
        <v>109</v>
      </c>
      <c r="B68" s="21" t="s">
        <v>70</v>
      </c>
      <c r="C68" s="106">
        <v>23.5</v>
      </c>
      <c r="D68" s="106"/>
      <c r="E68" s="107"/>
      <c r="F68" s="106">
        <f>E68+D68+C68</f>
        <v>23.5</v>
      </c>
      <c r="G68" s="108">
        <v>0</v>
      </c>
      <c r="H68" s="109"/>
      <c r="I68" s="106"/>
      <c r="J68" s="107">
        <f>G68+H68+I68</f>
        <v>0</v>
      </c>
      <c r="K68" s="16">
        <f>J68/F68*100</f>
        <v>0</v>
      </c>
      <c r="L68" s="139" t="s">
        <v>212</v>
      </c>
    </row>
    <row r="69" spans="1:12" ht="306" customHeight="1">
      <c r="A69" s="28" t="s">
        <v>111</v>
      </c>
      <c r="B69" s="27" t="s">
        <v>74</v>
      </c>
      <c r="C69" s="109">
        <v>92342.419410000002</v>
      </c>
      <c r="D69" s="109">
        <v>1555</v>
      </c>
      <c r="E69" s="109"/>
      <c r="F69" s="109">
        <f>E69+D69+C69</f>
        <v>93897.419410000002</v>
      </c>
      <c r="G69" s="109">
        <v>27811.77692</v>
      </c>
      <c r="H69" s="109">
        <v>323.11399999999998</v>
      </c>
      <c r="I69" s="109"/>
      <c r="J69" s="109">
        <f>SUM(G69:I69)</f>
        <v>28134.890920000002</v>
      </c>
      <c r="K69" s="28">
        <f>J69*100/F69</f>
        <v>29.963433603164241</v>
      </c>
      <c r="L69" s="19" t="s">
        <v>188</v>
      </c>
    </row>
    <row r="70" spans="1:12" ht="107.25" customHeight="1">
      <c r="A70" s="29"/>
      <c r="B70" s="30"/>
      <c r="C70" s="110"/>
      <c r="D70" s="110"/>
      <c r="E70" s="110"/>
      <c r="F70" s="110"/>
      <c r="G70" s="110"/>
      <c r="H70" s="110"/>
      <c r="I70" s="110"/>
      <c r="J70" s="110"/>
      <c r="K70" s="31"/>
      <c r="L70" s="30" t="s">
        <v>189</v>
      </c>
    </row>
    <row r="71" spans="1:12" s="71" customFormat="1" ht="18.75">
      <c r="A71" s="168" t="s">
        <v>112</v>
      </c>
      <c r="B71" s="169"/>
      <c r="C71" s="130">
        <f>C51+C61+C60+C66+C55+C44+C45+C26+C38+C43+C50+C36+C27+C11+C54+C69+C65+C10+C68+C7</f>
        <v>449870.24299999996</v>
      </c>
      <c r="D71" s="130">
        <f>D51+D61+D60+D66+D55+D44+D45+D26+D38+D43+D50+D36+D27+D11+D54+D69+D65+D10+D68+D7</f>
        <v>574139.64359999995</v>
      </c>
      <c r="E71" s="130">
        <f>E51+E61+E60+E66+E55+E44+E45+E26+E38+E43+E50+E36+E27+E11+E54+E69+E65+E10+E68+E7</f>
        <v>124769.07070000001</v>
      </c>
      <c r="F71" s="130">
        <f>F51+F61+F60+F66+F55+F44+F45+F26+F38+F43+F50+F36+F27+F11+F54+F69+F65+F10+F68+F7</f>
        <v>1148778.9573000001</v>
      </c>
      <c r="G71" s="130">
        <f>G51+G61+G60+G66+G55+G44+G45+G26+G38+G43+G50+G36+G27+G11+G54+G69+G65+G10+G68+G7</f>
        <v>116452.83201000001</v>
      </c>
      <c r="H71" s="130">
        <f>H51+H61+H60+H66+H55+H44+H45+H26+H38+H43+H50+H36+H27+H11+H54+H69+H65+H10+H68+H7</f>
        <v>142095.53388</v>
      </c>
      <c r="I71" s="130">
        <f>I51+I61+I60+I66+I55+I44+I45+I26+I38+I43+I50+I36+I27+I11+I54+I69+I65+I10+I68+I7</f>
        <v>0</v>
      </c>
      <c r="J71" s="130">
        <f>J51+J61+J60+J66+J55+J44+J45+J26+J38+J43+J50+J36+J27+J11+J54+J69+J65+J10+J68+J7</f>
        <v>258548.36588999999</v>
      </c>
      <c r="K71" s="69">
        <f>J71/F71*100</f>
        <v>22.506363321423624</v>
      </c>
      <c r="L71" s="70"/>
    </row>
    <row r="72" spans="1:12" ht="96" customHeight="1">
      <c r="A72" s="72"/>
      <c r="B72" s="73"/>
      <c r="C72" s="131"/>
      <c r="D72" s="131"/>
      <c r="E72" s="131"/>
      <c r="F72" s="131"/>
      <c r="G72" s="131"/>
      <c r="H72" s="131"/>
      <c r="I72" s="131"/>
      <c r="J72" s="131"/>
      <c r="K72" s="74"/>
      <c r="L72" s="72"/>
    </row>
    <row r="73" spans="1:12" ht="20.25">
      <c r="A73" s="161" t="s">
        <v>113</v>
      </c>
      <c r="B73" s="161"/>
      <c r="C73" s="132"/>
      <c r="D73" s="132"/>
      <c r="E73" s="132"/>
      <c r="F73" s="132"/>
      <c r="G73" s="131"/>
      <c r="H73" s="131"/>
      <c r="I73" s="131"/>
      <c r="J73" s="131"/>
      <c r="K73" s="74"/>
      <c r="L73" s="72"/>
    </row>
    <row r="74" spans="1:12" ht="20.25">
      <c r="A74" s="75" t="s">
        <v>114</v>
      </c>
      <c r="B74" s="75"/>
      <c r="C74" s="133"/>
      <c r="D74" s="132"/>
      <c r="E74" s="132"/>
      <c r="F74" s="132"/>
      <c r="G74" s="134"/>
      <c r="H74" s="134"/>
      <c r="I74" s="134"/>
      <c r="J74" s="134"/>
      <c r="K74" s="74"/>
      <c r="L74" s="72"/>
    </row>
    <row r="75" spans="1:12" ht="20.25">
      <c r="A75" s="76" t="s">
        <v>115</v>
      </c>
      <c r="B75" s="76"/>
      <c r="C75" s="135"/>
      <c r="D75" s="135"/>
      <c r="E75" s="77"/>
      <c r="G75" s="136"/>
      <c r="I75" s="136"/>
      <c r="K75" s="77" t="s">
        <v>116</v>
      </c>
    </row>
    <row r="76" spans="1:12" ht="18.75">
      <c r="A76" s="26"/>
      <c r="B76" s="78"/>
      <c r="C76" s="136"/>
      <c r="D76" s="136"/>
      <c r="F76" s="137"/>
      <c r="G76" s="136"/>
      <c r="H76" s="136"/>
      <c r="I76" s="136"/>
      <c r="J76" s="137"/>
    </row>
    <row r="77" spans="1:12" ht="54.75" customHeight="1">
      <c r="L77" s="9"/>
    </row>
    <row r="78" spans="1:12">
      <c r="A78" s="79" t="s">
        <v>117</v>
      </c>
      <c r="B78" s="79"/>
      <c r="L78" s="24"/>
    </row>
    <row r="79" spans="1:12">
      <c r="A79" s="162" t="s">
        <v>118</v>
      </c>
      <c r="B79" s="162"/>
      <c r="L79" s="39"/>
    </row>
    <row r="82" spans="12:12">
      <c r="L82" s="24"/>
    </row>
    <row r="83" spans="12:12">
      <c r="L83" s="24"/>
    </row>
  </sheetData>
  <sheetProtection password="CF36" sheet="1" objects="1" scenarios="1"/>
  <mergeCells count="12">
    <mergeCell ref="A1:L1"/>
    <mergeCell ref="A2:L2"/>
    <mergeCell ref="A4:A5"/>
    <mergeCell ref="B4:B5"/>
    <mergeCell ref="C4:F4"/>
    <mergeCell ref="G4:J4"/>
    <mergeCell ref="K4:K5"/>
    <mergeCell ref="L4:L5"/>
    <mergeCell ref="B36:B37"/>
    <mergeCell ref="A79:B79"/>
    <mergeCell ref="A71:B71"/>
    <mergeCell ref="A73:B73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ИНФОРМАЦИЯ</vt:lpstr>
      <vt:lpstr>ИНФОРМАЦИЯ!Заголовки_для_печати</vt:lpstr>
      <vt:lpstr>ОТЧЕТ!Заголовки_для_печати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2019-04-17T08:29:18Z</dcterms:modified>
</cp:coreProperties>
</file>